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2"/>
  </bookViews>
  <sheets>
    <sheet name="лист1" sheetId="1" r:id="rId1"/>
    <sheet name="более подробно" sheetId="2" r:id="rId2"/>
    <sheet name="сессия" sheetId="3" r:id="rId3"/>
  </sheets>
  <definedNames>
    <definedName name="_xlnm.Print_Titles" localSheetId="2">'сессия'!$8:$8</definedName>
  </definedNames>
  <calcPr fullCalcOnLoad="1"/>
</workbook>
</file>

<file path=xl/sharedStrings.xml><?xml version="1.0" encoding="utf-8"?>
<sst xmlns="http://schemas.openxmlformats.org/spreadsheetml/2006/main" count="522" uniqueCount="279">
  <si>
    <t>Наименование показателя</t>
  </si>
  <si>
    <t xml:space="preserve">Налоговые доходы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</si>
  <si>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</si>
  <si>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</si>
  <si>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</si>
  <si>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</si>
  <si>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</si>
  <si>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</si>
  <si>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</si>
  <si>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</si>
  <si>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</si>
  <si>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</si>
  <si>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</si>
  <si>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</si>
  <si>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</si>
  <si>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</si>
  <si>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</si>
  <si>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</si>
  <si>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</si>
  <si>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</si>
  <si>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</si>
  <si>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</si>
  <si>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</si>
  <si>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</si>
  <si>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</si>
  <si>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</si>
  <si>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ВОЗВРАТ ОСТАТКОВ СУБСИДИЙ И СУБВЕНЦИЙ ПРОШЛЫХ ЛЕТ</t>
  </si>
  <si>
    <t>ПРОЧИЕ БЕЗВОЗМЕЗДНЫЕ ПОСТУПЛЕНИЯ</t>
  </si>
  <si>
    <t>ДОХОДЫ ОТ ПРЕДПРИНИМАТЕЛЬСКОЙ И ИНОЙ ПРИНОСЯЩЕЙ ДОХОД ДЕЯТЕЛЬНОСТИ</t>
  </si>
  <si>
    <t>в т.ч.невыясненные поступления</t>
  </si>
  <si>
    <t>Собственные доходы</t>
  </si>
  <si>
    <t>Неналоговые доходы</t>
  </si>
  <si>
    <t>Доходы от возвратов субсидий и субвенций прошлых лет от поселений</t>
  </si>
  <si>
    <t>БЕЗВОЗМЕЗДНЫЕ ПОСТУПЛЕНИЯ</t>
  </si>
  <si>
    <t>ВСЕГО ДОХОДОВ</t>
  </si>
  <si>
    <t>план</t>
  </si>
  <si>
    <t>фактически исполнено</t>
  </si>
  <si>
    <t>% исполнения</t>
  </si>
  <si>
    <t>Код дохода по КД</t>
  </si>
  <si>
    <t>НАЛОГОВЫЕ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</si>
  <si>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</si>
  <si>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182 1 01 02010 01 0000 110</t>
  </si>
  <si>
    <t>182 1 01 02020 01 0000 110</t>
  </si>
  <si>
    <t>182 1 01 02021 01 0000 110</t>
  </si>
  <si>
    <t>182 1 01 02022 01 0000 110</t>
  </si>
  <si>
    <t>Налог на доходы физических лиц с доходов, полученных физическими лицами, не являющимися налоговыми резидентами РФ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</si>
  <si>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</si>
  <si>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 …</t>
  </si>
  <si>
    <t>182 1 01 02040 01 0000 110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</si>
  <si>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г…</t>
  </si>
  <si>
    <t>182 1 01 02050 01 0000 110</t>
  </si>
  <si>
    <t>Акцизы на вина, производимые на территории Российской Федерации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</si>
  <si>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</si>
  <si>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</si>
  <si>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</si>
  <si>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</si>
  <si>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</si>
  <si>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2 пункта 1 статьи 394 НК РФ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</si>
  <si>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</si>
  <si>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</si>
  <si>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</si>
  <si>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</si>
  <si>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</si>
  <si>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</si>
  <si>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</si>
  <si>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</si>
  <si>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Налог на имущество предприятий</t>
  </si>
  <si>
    <t>Земельный налог (по обязательствам, возникшим до 1 января 2006 года)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</si>
  <si>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</si>
  <si>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</si>
  <si>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</si>
  <si>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НЕНАЛОГОВЫЕ ДОХОДЫ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</si>
  <si>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</si>
  <si>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</si>
  <si>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</si>
  <si>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</si>
  <si>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</si>
  <si>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</si>
  <si>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Плата за негативное воздействие на окружающую среду</t>
  </si>
  <si>
    <t>Лицензионные сборы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</si>
  <si>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</si>
  <si>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</si>
  <si>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</si>
  <si>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ПРЕДПРИНИМАТЕЛЬСКОЙ И ИНОЙ ПРИНОСЯЩЕЙ ДОХОД  ДЕЯТЕЛЬНОСТИ</t>
  </si>
  <si>
    <t>000 1 01 02000 01 0000 110</t>
  </si>
  <si>
    <t>000 1 03 00000 00 0000 000</t>
  </si>
  <si>
    <t>000 1 03 02090 01 0000 110</t>
  </si>
  <si>
    <t>000 1 03 02110 01 0000 110</t>
  </si>
  <si>
    <t>000 1 03 02120 01 0000 110</t>
  </si>
  <si>
    <t>000 1 05 00000 00 0000 000</t>
  </si>
  <si>
    <t>000 1 05 01000 00 0000 110</t>
  </si>
  <si>
    <t>000 1 05 02000 02 0000 110</t>
  </si>
  <si>
    <t>000 1 05 03000 01 0000 110</t>
  </si>
  <si>
    <t>000 1 06 00000 00 0000 000</t>
  </si>
  <si>
    <t>000 1 06 01000 00 0000 110</t>
  </si>
  <si>
    <t>000 1 06 02000 02 0000 110</t>
  </si>
  <si>
    <t>000 1 06 02010 02 0000 110</t>
  </si>
  <si>
    <t>000 1 06 02020 02 0000 110</t>
  </si>
  <si>
    <t>000 1 06 04000 02 0000 110</t>
  </si>
  <si>
    <t>000 1 06 04011 02 0000 110</t>
  </si>
  <si>
    <t>000 1 06 04012 02 0000 110</t>
  </si>
  <si>
    <t>000 1 06 06000 00 0000 110</t>
  </si>
  <si>
    <t>000 1 06 06010 00 0000 110</t>
  </si>
  <si>
    <t>000 1 06 06020 00 0000 110</t>
  </si>
  <si>
    <t>000 1 07 00000 00 0000 000</t>
  </si>
  <si>
    <t>000 1 07 01000 01 0000 110</t>
  </si>
  <si>
    <t>000 1 07 01020 01 0000 110</t>
  </si>
  <si>
    <t>000 1 07 01030 01 0000 110</t>
  </si>
  <si>
    <t>000 1 07 04010 01 0000 110</t>
  </si>
  <si>
    <t>000 1 08 00000 00 0000 000</t>
  </si>
  <si>
    <t>000 1 08 03010 01 0000 110</t>
  </si>
  <si>
    <t>000 1 08 04020 01 0000 110</t>
  </si>
  <si>
    <t>000 1 08 07140 01 0000 110</t>
  </si>
  <si>
    <t>000 1 08 07150 01 0000 110</t>
  </si>
  <si>
    <t>000 1 09 00000 00 0000 000</t>
  </si>
  <si>
    <t>000 1 09 04010 02 0000 110</t>
  </si>
  <si>
    <t>000 1 09 04050 00 0000 110</t>
  </si>
  <si>
    <t>000 1 09 06010 02 0000 110</t>
  </si>
  <si>
    <t>000 1 09 07030 00 0000 110</t>
  </si>
  <si>
    <t>000 1 09 07050 00 0000 110</t>
  </si>
  <si>
    <t>000 1 11 00000 00 0000 000</t>
  </si>
  <si>
    <t>000 1 11 05010 00 0000 120</t>
  </si>
  <si>
    <t>000 1 11 05020 00 0000 120</t>
  </si>
  <si>
    <t>000 1 11 05030 00 0000 120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</si>
  <si>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</si>
  <si>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</si>
  <si>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</si>
  <si>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</si>
  <si>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</si>
  <si>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000 1 13 02000 00 0000 130</t>
  </si>
  <si>
    <t>000 1 13 03000 00 0000 130</t>
  </si>
  <si>
    <t>000 1 14 00000 00 0000 000</t>
  </si>
  <si>
    <t>000 1 14 02000 00 0000 000</t>
  </si>
  <si>
    <t>000 1 14 06000 00 0000 420</t>
  </si>
  <si>
    <t>000 1 15 00000 00 0000 000</t>
  </si>
  <si>
    <t>000 1 16 00000 00 0000 000</t>
  </si>
  <si>
    <t>000 1 17 00000 00 0000 000</t>
  </si>
  <si>
    <t>000 1 19 00000 00 0000 000</t>
  </si>
  <si>
    <t>000 3 00 00000 00 0000 000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</si>
  <si>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</si>
  <si>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</si>
  <si>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в том числе :</t>
  </si>
  <si>
    <t>дотации на выравнивание уровня бюджетной обеспеченности</t>
  </si>
  <si>
    <t>дотация на выравнивание для бюджетов поселений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</si>
  <si>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</si>
  <si>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поощрение достижения наилучших показателей деятельности органов местного самоуправления (на гранты)</t>
  </si>
  <si>
    <t>Субсидии бюджетам субъектов РФ и муниципальных образований</t>
  </si>
  <si>
    <t>Субсидии на капитальное строительство объектов муниципальных образований</t>
  </si>
  <si>
    <t>Субсидии по РПЦ "Жилище" подпрогр"Обеспечен жильем молодых семей"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</si>
  <si>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</si>
  <si>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осуществление капитального ремонта гидротехнических сооружений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</si>
  <si>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</si>
  <si>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Субсидии бюджетам муниципальных районов на реализацию федеральных целевых программ</t>
  </si>
  <si>
    <t xml:space="preserve">Субсидии бюджетам муниц. районов на комплектование книжных фондов библиотек МО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</si>
  <si>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</si>
  <si>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гражданам на приобретение (стр-во) жилья на меропр.по развитию жилищного стр-ва в сельской местности</t>
  </si>
  <si>
    <t>Закупка автотранспортных средств и коммунальной техники</t>
  </si>
  <si>
    <t>Субсидии на проведение противоаварийных мероприятий в зданиях гос. и муниципальных общеобраховательных учреждений</t>
  </si>
  <si>
    <t>Прочие субсидии муниципальных районов</t>
  </si>
  <si>
    <t>Субсидии на капитальный и текущий ремонт объектов соц.культ.сферы</t>
  </si>
  <si>
    <t>Субсидии на предост.ежемесяч.надбавки к заработной плате специалистам в мун.образовательных учреждениях</t>
  </si>
  <si>
    <t>Субсидии на софинасирование расходов по реализации ФЗ "Об общих принципах организации местного самоуправления в РФ"</t>
  </si>
  <si>
    <t>Субсидии на благоустройство территорий сельских поселений</t>
  </si>
  <si>
    <t>Субсидии РЦП "Жилище" на 2008-2010 Мероприятия "Самый благоустроенный населенный пункт РА"</t>
  </si>
  <si>
    <t>Субсидии на подготовку к отопительному сезону объектов ЖКХ</t>
  </si>
  <si>
    <t>Субвенции бюджетам субъектов РФ и муниципальных образований</t>
  </si>
  <si>
    <t>Субвенции на оплату ЖКУ отдельным категориям граждан</t>
  </si>
  <si>
    <t>Субвенции на реал.ФЗ "О донорстве крови и ее компонентов"</t>
  </si>
  <si>
    <t>Субвенции бюджетам муниципальных районов на составление(изменение и дополнение)списков кандидатов в присяжные заседатели федеральных судов общей юрисдиции в РФ</t>
  </si>
  <si>
    <t>Субвенции на предост.мер соц.поддержки отдельных категорий ветеранов</t>
  </si>
  <si>
    <t>Субвенции на осуществление выплаты ежемесячного пособия на ребенка</t>
  </si>
  <si>
    <t>Субвенции на предоставление мер соц.поддержки жертвам политических репрессий</t>
  </si>
  <si>
    <t>Субвенции на осуществление первичного воинского учета на территории,где отсутв.военные комис.</t>
  </si>
  <si>
    <t>Субвенции на выплату ежемесяч.денежного вознаграждения за классное руководство в гос.и муниципальных общеобразовательных школах</t>
  </si>
  <si>
    <t>Субвенции на реализ.Закона РА "О порядке предоставления субв.бюджет.МО в РА для выплаты адресн.субсидий на оплату ЖКУ"</t>
  </si>
  <si>
    <t>Субвенции бюджетам муниципальных районов на выполнение передаваемых полномочий субьектов РФ</t>
  </si>
  <si>
    <t>в том числе</t>
  </si>
  <si>
    <t>Субвенции на обеспечен.гос.гарантий прав граждан на получен.общедост.и бесплатного дошкольн.нач.общего.осн-го средн.общего образования</t>
  </si>
  <si>
    <t>Субвенции на предоставление гарантированных услуг по погребению</t>
  </si>
  <si>
    <t>Субвенции на осуществление выплаты доплат к пенсии</t>
  </si>
  <si>
    <t>Субвенции на предоставление мер соц.поддержки ветеранам труда</t>
  </si>
  <si>
    <t>Субвенции на реализацию Закона РФ "О статусе Героев и полных ковалеров ордена Славы"</t>
  </si>
  <si>
    <t>Субвенции на реализацию п.11-14 ст.Закона РА о гос.полномоч.в области соц.поддержки,соц.обслуж.отдельных категорий граждан и упр.охраной труда</t>
  </si>
  <si>
    <t>Субвенции на реализ.Закона РА " О наделен.органов местного самоуправления гос.полномоч. в области архивного дела"</t>
  </si>
  <si>
    <t>Субвенции на предоставление мер соц.поддержки многодетным семьям</t>
  </si>
  <si>
    <t>Субвенции на реализацию Зак.РА о гос.полномоч.в сфере орг.деятельности комиссии по делам несовершеннолетних и защите их прав</t>
  </si>
  <si>
    <t>Субвенции на предоставление мер соц.поддержки некоторых категорий граждан,проживающих в сельской местности РА</t>
  </si>
  <si>
    <t>Субвенции на осущ.полномоч.по опеке и попечительству,соц.поддержки детей-сирот,безнадзорных детей,оставшихся без попечительства родителей</t>
  </si>
  <si>
    <t>Субвенции на осуществление гос.полномочий по лицензированию розничной продажи алкогольной продукции</t>
  </si>
  <si>
    <t>Субвенции на обеспечение жил.помещением детей-сирот,дет.оставшихся без попечения родителей,а также детей,находящихся под опекой,не имеющ,закрепл.жил,помещения</t>
  </si>
  <si>
    <t>Субвенции на содержание детей в семьях опекунов,оплата труда приемных родителей</t>
  </si>
  <si>
    <t>Субвенции на выпл.комп.части род.платы за содержание ребенка в гос и мун.образ.учрежд.</t>
  </si>
  <si>
    <t>Субвенция на возмещ,части затрат связан.с провед.оздоров.компании детей</t>
  </si>
  <si>
    <t>Субвенции на осущ.расход.обеспеч.равной доступ.услуг общест.транспортом для отдельных категорий граждан</t>
  </si>
  <si>
    <t xml:space="preserve">Субвенции на денежные выплаты медперсаналу ФАП врачам и медсестрам </t>
  </si>
  <si>
    <t>Субвенции на обеспечение жильем отдельных категорий граждан, установленных Федеральным законам от12.01.1995 года №5-ФЗ"О ветеранах", в соответствии с Указом Президента РФ от 7 мая 2008 г №714 "Об обеспечении жильем ветеранов Великой Отечественной войны 1941-1945 годов"</t>
  </si>
  <si>
    <t>Субвенции на обеспечение жильем отдельных категорий граждан, установленных Федеральными законами от12.01.1995 года №5 "О ветеранах" и от 24.11.1995 года №181-ФЗ "О социальной защите инвалидов в РФ</t>
  </si>
  <si>
    <t>Прочие межбюджетные трансферты,передаваемые бюджетам поселений</t>
  </si>
  <si>
    <t>Центр занятости антикризисная программа</t>
  </si>
  <si>
    <t>Прочие безвозмездные поступления.</t>
  </si>
  <si>
    <t>Прочие безвозмездные поступления в бюджеты муниципальных районов.</t>
  </si>
  <si>
    <t>092 2 02 01000 00 0000 151</t>
  </si>
  <si>
    <t xml:space="preserve">092 2 02 01001 05 0000 151 </t>
  </si>
  <si>
    <t>092 2 02 01003 05 0000 151</t>
  </si>
  <si>
    <t>092 2 02 01008 05 0000 151</t>
  </si>
  <si>
    <t>092 2 02 02000 05 0000 151</t>
  </si>
  <si>
    <t>092 2 02 02008 05 0000 151</t>
  </si>
  <si>
    <t>092 2 02 02009 05 0000 151</t>
  </si>
  <si>
    <t>092 2 02 02021 05 0000 151</t>
  </si>
  <si>
    <t>092 2 02 02042 05 0000 151</t>
  </si>
  <si>
    <t>092 2 02 02051 05 0000 151</t>
  </si>
  <si>
    <t>092 2 02 02068 05 0000 151</t>
  </si>
  <si>
    <t>092 2 02 02077 05 0000 151</t>
  </si>
  <si>
    <t>092 2 02 02085 05 0000 151</t>
  </si>
  <si>
    <t>092 2 02 02102 05 0000 151</t>
  </si>
  <si>
    <t>092 2 02 02105 05 0000 151</t>
  </si>
  <si>
    <t>092 2 02 02999 05 0000 151</t>
  </si>
  <si>
    <t>092 2 02 03000 05 0000 151</t>
  </si>
  <si>
    <t>092 2 02 03001 05 0000 151</t>
  </si>
  <si>
    <t>092 2 02 03004 05 0000 151</t>
  </si>
  <si>
    <t>092 2 02 03007 05 0000 151</t>
  </si>
  <si>
    <t>092 2 02 03008 05 0000 151</t>
  </si>
  <si>
    <t>092 2 02 03009 05 0000 151</t>
  </si>
  <si>
    <t>092 2 02 03013 05 0000 151</t>
  </si>
  <si>
    <t>092 2 02 03015 05 0000 151</t>
  </si>
  <si>
    <t>092 2 02 03021 05 0000 151</t>
  </si>
  <si>
    <t>092 2 02 03022 05 0000 151</t>
  </si>
  <si>
    <t>092 2 02 03024 05 0000 151</t>
  </si>
  <si>
    <t>092 2 02 03026 05 0000 151</t>
  </si>
  <si>
    <t>092 2 02 03027 05 0000 151</t>
  </si>
  <si>
    <t>092 2 02 03029 05 0000 151</t>
  </si>
  <si>
    <t>Субвенции на обеспечение жильем инвалидов войны и инвалидов боевых действий,участников ВОВ,ветеранов боевых действий,военнослужищих,прох.военн. службу в период с 22 июня 1941 г. по 3 сентября 1945 г. граждан нагр.</t>
  </si>
  <si>
    <t>092 2 02 03030 05 0000 151</t>
  </si>
  <si>
    <t>092 2 02 03033 05 0000 151</t>
  </si>
  <si>
    <t>092 2 02 03034 05 0000 151</t>
  </si>
  <si>
    <t>092 2 02 03055 05 0000 151</t>
  </si>
  <si>
    <t>092 2 02 03069 05 0000 151</t>
  </si>
  <si>
    <t>092 2 02 03070 05 0000 151</t>
  </si>
  <si>
    <t>092 2 02 04000 05 0000 151</t>
  </si>
  <si>
    <t>092 2 02 04999 05 0000 151</t>
  </si>
  <si>
    <t>092 2 07 00000 05 0000 151</t>
  </si>
  <si>
    <t>092 2 07 05000 05 0000 151</t>
  </si>
  <si>
    <t>Доходы от уплаты акцизов на алкогольную продукцию с объемной долей спирта этилового свыше 25 процентов включительно (за исключ. вин), производимую на территории РФ</t>
  </si>
  <si>
    <t>Доходы от уплаты акцизов на алкогольную продукцию с объемной долей спирта этилового свыше 9 до 25 процентов включительно (за исключ. вин), производимую на территории РФ</t>
  </si>
  <si>
    <t>000 1 06 05000 02 0000 110</t>
  </si>
  <si>
    <t>000 1 09 01030 02 0000 110</t>
  </si>
  <si>
    <t>000 1 11 03050 05 0000 120</t>
  </si>
  <si>
    <t>000 3 02 01050 05 0000 130</t>
  </si>
  <si>
    <t>000 3 03 02050 05 0000 180</t>
  </si>
  <si>
    <t>000 3 03 99050 05 0000 180</t>
  </si>
  <si>
    <t>000 1 18 00000 00 0000 000</t>
  </si>
  <si>
    <t>Доходы бюджетов муниципальных районов от возврата субсидий, субвенций и иных межбюджетных трансфертов, имеющих целевое назначение, прошлых летиз бюджетов поселений</t>
  </si>
  <si>
    <t>НАЛОГОВЫЕ И НЕНАЛОГОВЫЕ ДОХОДЫ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</si>
  <si>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</si>
  <si>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Доходы от оказания услуг учреждениями, находящимся в ведении органов местного самоуправления муниципальных районов</t>
  </si>
  <si>
    <t xml:space="preserve">    Поступление доходов в бюджет муниципального образования "Майминский район" за 2009 г.</t>
  </si>
  <si>
    <t>(тыс. руб.)</t>
  </si>
  <si>
    <t>ДОХОДЫ БЮДЖЕТА - ВСЕГО</t>
  </si>
  <si>
    <t>Налог на доходы физических лиц с доходов,облагаемых по налоговой ставке, установленной пунктом 1 статьи 224 НК РФ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</si>
  <si>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</si>
  <si>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регистр.знаков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</si>
  <si>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т.ч казенных)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</si>
  <si>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</si>
  <si>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 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</si>
  <si>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искл. земельных участков автономных учреждений)</t>
  </si>
  <si>
    <t>Доходы бюджетов муниципальных районов от возврата субсидий, субвенций и иных межбюджетных трансфертов, имеющих целевое назначение, прошлых лет из бюджетов поселений</t>
  </si>
  <si>
    <t>000 1 05 01010 00 0000 110</t>
  </si>
  <si>
    <t>000 1 05 01020 00 0000 110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</si>
  <si>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</si>
  <si>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уменьшеные на величину расходов</t>
  </si>
  <si>
    <t xml:space="preserve"> Анализ исполнения плана доходов муниципального образования на 01.01.2010 г.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</si>
  <si>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</si>
  <si>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облагаемых по налоговой ставке, установленной пунктом 1 статьи 224 НК РФ, полученных физическими лицами, зарегестрированными в качестве индивид.-ных предпринимателей, частных нотариусов и других лиц</t>
  </si>
  <si>
    <t xml:space="preserve">Налог на доходы физических лиц с доходов, облагаемых по налоговой ставке, установленной пунктом 1 статьи 224 НК РФ, за искл. доходов, полученных физическими лицами, зарегестрированными в качестве индивид.-ных предпринимателей, частных нотариусов и других </t>
  </si>
  <si>
    <t>092 2 00 00000 00 0000 151</t>
  </si>
  <si>
    <t>Приложение №1</t>
  </si>
  <si>
    <t>к Решению сессии Майминского районного Совета депутатов</t>
  </si>
  <si>
    <t>№17-15 от 21.05.2010 г.</t>
  </si>
  <si>
    <t>№17-13 от 21.05.2010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</si>
</sst>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#.00,"/>
    <numFmt numFmtId="184" formatCode="0.0000"/>
    <numFmt numFmtId="185" formatCode="0.00000"/>
    <numFmt numFmtId="186" formatCode="0.000000"/>
    <numFmt numFmtId="187" formatCode="#,##0.00_р_."/>
    <numFmt numFmtId="188" formatCode="#,##0.000_р_."/>
    <numFmt numFmtId="189" formatCode="#,##0.0000"/>
    <numFmt numFmtId="190" formatCode="#,##0.00000"/>
  </numFmts>
  <fonts count="21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2"/>
    </font>
    <font>
      <sz val="11"/>
      <color indexed="14"/>
      <name val="Arial Cyr"/>
      <family val="2"/>
    </font>
    <font>
      <sz val="11"/>
      <color indexed="10"/>
      <name val="Arial Cyr"/>
      <family val="2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i/>
      <sz val="11"/>
      <name val="Arial Cyr"/>
      <family val="2"/>
    </font>
    <font>
      <sz val="8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7" fontId="4" fillId="0" borderId="1" xfId="17" applyNumberFormat="1" applyFont="1" applyFill="1" applyBorder="1" applyAlignment="1">
      <alignment horizontal="right" vertical="top"/>
      <protection/>
    </xf>
    <xf numFmtId="187" fontId="7" fillId="0" borderId="2" xfId="0" applyNumberFormat="1" applyFont="1" applyFill="1" applyBorder="1" applyAlignment="1">
      <alignment horizontal="right" vertical="top" wrapText="1"/>
    </xf>
    <xf numFmtId="187" fontId="4" fillId="0" borderId="2" xfId="17" applyNumberFormat="1" applyFont="1" applyFill="1" applyBorder="1" applyAlignment="1">
      <alignment horizontal="right" vertical="top"/>
      <protection/>
    </xf>
    <xf numFmtId="187" fontId="2" fillId="0" borderId="2" xfId="0" applyNumberFormat="1" applyFont="1" applyFill="1" applyBorder="1" applyAlignment="1">
      <alignment horizontal="right" vertical="top"/>
    </xf>
    <xf numFmtId="187" fontId="8" fillId="0" borderId="2" xfId="0" applyNumberFormat="1" applyFont="1" applyFill="1" applyBorder="1" applyAlignment="1">
      <alignment horizontal="right" vertical="top" wrapText="1"/>
    </xf>
    <xf numFmtId="187" fontId="1" fillId="0" borderId="2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5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187" fontId="15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90" fontId="15" fillId="0" borderId="2" xfId="0" applyNumberFormat="1" applyFont="1" applyBorder="1" applyAlignment="1">
      <alignment horizontal="right" vertical="center"/>
    </xf>
    <xf numFmtId="190" fontId="9" fillId="0" borderId="2" xfId="0" applyNumberFormat="1" applyFont="1" applyBorder="1" applyAlignment="1">
      <alignment horizontal="right" vertical="center"/>
    </xf>
    <xf numFmtId="190" fontId="9" fillId="0" borderId="2" xfId="0" applyNumberFormat="1" applyFont="1" applyFill="1" applyBorder="1" applyAlignment="1">
      <alignment horizontal="right" vertical="center"/>
    </xf>
    <xf numFmtId="190" fontId="12" fillId="2" borderId="1" xfId="0" applyNumberFormat="1" applyFont="1" applyFill="1" applyBorder="1" applyAlignment="1">
      <alignment horizontal="right" vertical="center"/>
    </xf>
    <xf numFmtId="190" fontId="12" fillId="0" borderId="2" xfId="0" applyNumberFormat="1" applyFont="1" applyBorder="1" applyAlignment="1">
      <alignment horizontal="right" vertical="center"/>
    </xf>
    <xf numFmtId="190" fontId="13" fillId="0" borderId="2" xfId="0" applyNumberFormat="1" applyFont="1" applyBorder="1" applyAlignment="1">
      <alignment horizontal="right" vertical="center"/>
    </xf>
    <xf numFmtId="190" fontId="12" fillId="2" borderId="2" xfId="0" applyNumberFormat="1" applyFont="1" applyFill="1" applyBorder="1" applyAlignment="1">
      <alignment horizontal="right" vertical="center"/>
    </xf>
    <xf numFmtId="190" fontId="12" fillId="4" borderId="2" xfId="0" applyNumberFormat="1" applyFont="1" applyFill="1" applyBorder="1" applyAlignment="1">
      <alignment horizontal="right" vertical="center"/>
    </xf>
    <xf numFmtId="190" fontId="12" fillId="3" borderId="2" xfId="0" applyNumberFormat="1" applyFont="1" applyFill="1" applyBorder="1" applyAlignment="1">
      <alignment horizontal="right" vertical="center"/>
    </xf>
    <xf numFmtId="190" fontId="13" fillId="2" borderId="2" xfId="0" applyNumberFormat="1" applyFont="1" applyFill="1" applyBorder="1" applyAlignment="1">
      <alignment horizontal="right" vertical="center"/>
    </xf>
    <xf numFmtId="190" fontId="12" fillId="5" borderId="2" xfId="0" applyNumberFormat="1" applyFont="1" applyFill="1" applyBorder="1" applyAlignment="1">
      <alignment horizontal="right" vertical="center"/>
    </xf>
    <xf numFmtId="190" fontId="13" fillId="5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/>
    </xf>
    <xf numFmtId="190" fontId="17" fillId="0" borderId="2" xfId="0" applyNumberFormat="1" applyFont="1" applyBorder="1" applyAlignment="1">
      <alignment horizontal="right" vertical="center"/>
    </xf>
    <xf numFmtId="187" fontId="17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190" fontId="18" fillId="0" borderId="1" xfId="0" applyNumberFormat="1" applyFont="1" applyBorder="1" applyAlignment="1">
      <alignment horizontal="right" vertical="center"/>
    </xf>
    <xf numFmtId="19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horizontal="center" vertical="center"/>
    </xf>
    <xf numFmtId="190" fontId="9" fillId="6" borderId="2" xfId="0" applyNumberFormat="1" applyFont="1" applyFill="1" applyBorder="1" applyAlignment="1">
      <alignment horizontal="right" vertical="center"/>
    </xf>
    <xf numFmtId="0" fontId="0" fillId="6" borderId="0" xfId="0" applyFill="1" applyAlignment="1">
      <alignment/>
    </xf>
    <xf numFmtId="187" fontId="9" fillId="6" borderId="2" xfId="0" applyNumberFormat="1" applyFont="1" applyFill="1" applyBorder="1" applyAlignment="1">
      <alignment horizontal="right" vertical="center" wrapText="1"/>
    </xf>
    <xf numFmtId="187" fontId="9" fillId="0" borderId="2" xfId="0" applyNumberFormat="1" applyFont="1" applyFill="1" applyBorder="1" applyAlignment="1">
      <alignment horizontal="right" vertical="center" wrapText="1"/>
    </xf>
    <xf numFmtId="189" fontId="17" fillId="0" borderId="2" xfId="0" applyNumberFormat="1" applyFont="1" applyBorder="1" applyAlignment="1">
      <alignment horizontal="right" vertical="center"/>
    </xf>
    <xf numFmtId="190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85" fontId="19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center" vertical="center"/>
    </xf>
    <xf numFmtId="190" fontId="18" fillId="0" borderId="2" xfId="0" applyNumberFormat="1" applyFont="1" applyBorder="1" applyAlignment="1">
      <alignment horizontal="right" vertical="center"/>
    </xf>
    <xf numFmtId="187" fontId="18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87" fontId="9" fillId="2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/>
    </xf>
    <xf numFmtId="49" fontId="2" fillId="5" borderId="2" xfId="0" applyNumberFormat="1" applyFont="1" applyFill="1" applyBorder="1" applyAlignment="1">
      <alignment horizontal="center" vertical="center"/>
    </xf>
    <xf numFmtId="187" fontId="9" fillId="5" borderId="2" xfId="0" applyNumberFormat="1" applyFont="1" applyFill="1" applyBorder="1" applyAlignment="1">
      <alignment horizontal="right" vertical="center" wrapText="1"/>
    </xf>
    <xf numFmtId="0" fontId="1" fillId="5" borderId="0" xfId="0" applyFont="1" applyFill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187" fontId="9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190" fontId="9" fillId="3" borderId="2" xfId="0" applyNumberFormat="1" applyFont="1" applyFill="1" applyBorder="1" applyAlignment="1">
      <alignment horizontal="right" vertical="center"/>
    </xf>
    <xf numFmtId="187" fontId="9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Книг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8.8515625" style="21" customWidth="1"/>
    <col min="2" max="2" width="10.57421875" style="5" customWidth="1"/>
    <col min="3" max="3" width="10.8515625" style="9" customWidth="1"/>
    <col min="4" max="4" width="8.28125" style="0" customWidth="1"/>
  </cols>
  <sheetData>
    <row r="1" spans="1:4" s="3" customFormat="1" ht="18.75" customHeight="1">
      <c r="A1" s="22" t="s">
        <v>270</v>
      </c>
      <c r="B1" s="6"/>
      <c r="C1" s="6"/>
      <c r="D1" s="2"/>
    </row>
    <row r="2" spans="1:4" s="1" customFormat="1" ht="63" customHeight="1">
      <c r="A2" s="26" t="s">
        <v>0</v>
      </c>
      <c r="B2" s="27" t="s">
        <v>35</v>
      </c>
      <c r="C2" s="28" t="s">
        <v>36</v>
      </c>
      <c r="D2" s="28" t="s">
        <v>37</v>
      </c>
    </row>
    <row r="3" spans="1:4" s="7" customFormat="1" ht="11.25">
      <c r="A3" s="16" t="s">
        <v>30</v>
      </c>
      <c r="B3" s="10">
        <f>B4+B22+B32+B33</f>
        <v>147611.37999999998</v>
      </c>
      <c r="C3" s="10">
        <f>C4+C22+C32+C33</f>
        <v>124571.98000000001</v>
      </c>
      <c r="D3" s="11">
        <f aca="true" t="shared" si="0" ref="D3:D11">C3/B3*100</f>
        <v>84.39185379880605</v>
      </c>
    </row>
    <row r="4" spans="1:4" s="7" customFormat="1" ht="11.25">
      <c r="A4" s="17" t="s">
        <v>1</v>
      </c>
      <c r="B4" s="12">
        <f>B5+B6+B7+B11+B17+B20+B21</f>
        <v>127294.46</v>
      </c>
      <c r="C4" s="12">
        <f>C5+C6+C7+C11+C17+C20+C21</f>
        <v>105834.5</v>
      </c>
      <c r="D4" s="11">
        <f t="shared" si="0"/>
        <v>83.14148156958284</v>
      </c>
    </row>
    <row r="5" spans="1:4" s="9" customFormat="1" ht="12.75">
      <c r="A5" s="18" t="s">
        <v>2</v>
      </c>
      <c r="B5" s="13">
        <v>76178.46</v>
      </c>
      <c r="C5" s="13">
        <v>67802.71</v>
      </c>
      <c r="D5" s="14">
        <f t="shared" si="0"/>
        <v>89.00509409090182</v>
      </c>
    </row>
    <row r="6" spans="1:4" s="9" customFormat="1" ht="22.5">
      <c r="A6" s="18" t="s">
        <v>3</v>
      </c>
      <c r="B6" s="13">
        <v>5800</v>
      </c>
      <c r="C6" s="13">
        <v>2966.29</v>
      </c>
      <c r="D6" s="14">
        <f t="shared" si="0"/>
        <v>51.14293103448275</v>
      </c>
    </row>
    <row r="7" spans="1:4" s="8" customFormat="1" ht="12.75">
      <c r="A7" s="19" t="s">
        <v>4</v>
      </c>
      <c r="B7" s="12">
        <f>B8+B9+B10</f>
        <v>30794.5</v>
      </c>
      <c r="C7" s="12">
        <f>C8+C9+C10</f>
        <v>20453.35</v>
      </c>
      <c r="D7" s="11">
        <f t="shared" si="0"/>
        <v>66.41884102680673</v>
      </c>
    </row>
    <row r="8" spans="1:4" s="5" customFormat="1" ht="22.5" customHeight="1">
      <c r="A8" s="18" t="s">
        <v>5</v>
      </c>
      <c r="B8" s="13">
        <v>24076</v>
      </c>
      <c r="C8" s="13">
        <v>12987.49</v>
      </c>
      <c r="D8" s="14">
        <f t="shared" si="0"/>
        <v>53.94371988702442</v>
      </c>
    </row>
    <row r="9" spans="1:4" s="5" customFormat="1" ht="22.5">
      <c r="A9" s="18" t="s">
        <v>6</v>
      </c>
      <c r="B9" s="13">
        <v>6600</v>
      </c>
      <c r="C9" s="13">
        <v>7393.07</v>
      </c>
      <c r="D9" s="14">
        <f t="shared" si="0"/>
        <v>112.0162121212121</v>
      </c>
    </row>
    <row r="10" spans="1:4" s="5" customFormat="1" ht="13.5" customHeight="1">
      <c r="A10" s="18" t="s">
        <v>7</v>
      </c>
      <c r="B10" s="13">
        <v>118.5</v>
      </c>
      <c r="C10" s="13">
        <v>72.79</v>
      </c>
      <c r="D10" s="14">
        <f t="shared" si="0"/>
        <v>61.42616033755275</v>
      </c>
    </row>
    <row r="11" spans="1:4" s="8" customFormat="1" ht="12.75">
      <c r="A11" s="19" t="s">
        <v>8</v>
      </c>
      <c r="B11" s="12">
        <f>B12+B13+B14+B15+B16</f>
        <v>10262.5</v>
      </c>
      <c r="C11" s="12">
        <f>C12+C13+C14+C15+C16</f>
        <v>11155.98</v>
      </c>
      <c r="D11" s="11">
        <f t="shared" si="0"/>
        <v>108.70626065773448</v>
      </c>
    </row>
    <row r="12" spans="1:4" s="5" customFormat="1" ht="12.75">
      <c r="A12" s="18" t="s">
        <v>9</v>
      </c>
      <c r="B12" s="13"/>
      <c r="C12" s="13"/>
      <c r="D12" s="14">
        <v>0</v>
      </c>
    </row>
    <row r="13" spans="1:4" s="5" customFormat="1" ht="12.75">
      <c r="A13" s="18" t="s">
        <v>10</v>
      </c>
      <c r="B13" s="13">
        <v>3664</v>
      </c>
      <c r="C13" s="13">
        <v>6111.75</v>
      </c>
      <c r="D13" s="14">
        <f>C13/B13*100</f>
        <v>166.805403930131</v>
      </c>
    </row>
    <row r="14" spans="1:4" s="5" customFormat="1" ht="12.75">
      <c r="A14" s="18" t="s">
        <v>11</v>
      </c>
      <c r="B14" s="13">
        <v>4348.5</v>
      </c>
      <c r="C14" s="13">
        <v>4106.73</v>
      </c>
      <c r="D14" s="14">
        <f>C14/B14*100</f>
        <v>94.44015177647464</v>
      </c>
    </row>
    <row r="15" spans="1:4" s="5" customFormat="1" ht="12.75">
      <c r="A15" s="18" t="s">
        <v>12</v>
      </c>
      <c r="B15" s="13">
        <v>2250</v>
      </c>
      <c r="C15" s="13">
        <v>937.5</v>
      </c>
      <c r="D15" s="14">
        <v>0</v>
      </c>
    </row>
    <row r="16" spans="1:4" s="5" customFormat="1" ht="12.75">
      <c r="A16" s="18" t="s">
        <v>13</v>
      </c>
      <c r="B16" s="13"/>
      <c r="C16" s="13"/>
      <c r="D16" s="14">
        <v>0</v>
      </c>
    </row>
    <row r="17" spans="1:4" s="8" customFormat="1" ht="22.5">
      <c r="A17" s="19" t="s">
        <v>14</v>
      </c>
      <c r="B17" s="12">
        <f>B18+B19</f>
        <v>2900</v>
      </c>
      <c r="C17" s="12">
        <f>C18+C19</f>
        <v>1913.28</v>
      </c>
      <c r="D17" s="11">
        <f>C17/B17*100</f>
        <v>65.9751724137931</v>
      </c>
    </row>
    <row r="18" spans="1:4" s="5" customFormat="1" ht="12.75">
      <c r="A18" s="18" t="s">
        <v>15</v>
      </c>
      <c r="B18" s="13">
        <v>2900</v>
      </c>
      <c r="C18" s="13">
        <v>1873.42</v>
      </c>
      <c r="D18" s="14">
        <f>C18/B18*100</f>
        <v>64.60068965517242</v>
      </c>
    </row>
    <row r="19" spans="1:4" s="5" customFormat="1" ht="22.5">
      <c r="A19" s="18" t="s">
        <v>16</v>
      </c>
      <c r="B19" s="13"/>
      <c r="C19" s="13">
        <v>39.86</v>
      </c>
      <c r="D19" s="14">
        <v>0</v>
      </c>
    </row>
    <row r="20" spans="1:4" s="5" customFormat="1" ht="12.75">
      <c r="A20" s="18" t="s">
        <v>17</v>
      </c>
      <c r="B20" s="13">
        <v>1359</v>
      </c>
      <c r="C20" s="13">
        <v>1533.33</v>
      </c>
      <c r="D20" s="14">
        <f aca="true" t="shared" si="1" ref="D20:D26">C20/B20*100</f>
        <v>112.82781456953641</v>
      </c>
    </row>
    <row r="21" spans="1:4" s="5" customFormat="1" ht="22.5">
      <c r="A21" s="18" t="s">
        <v>18</v>
      </c>
      <c r="B21" s="13"/>
      <c r="C21" s="13">
        <v>9.56</v>
      </c>
      <c r="D21" s="14" t="e">
        <f t="shared" si="1"/>
        <v>#DIV/0!</v>
      </c>
    </row>
    <row r="22" spans="1:4" s="8" customFormat="1" ht="12.75">
      <c r="A22" s="20" t="s">
        <v>31</v>
      </c>
      <c r="B22" s="12">
        <f>B23+B24+B25+B26+B27+B28+B29+B31+B34</f>
        <v>17957.22</v>
      </c>
      <c r="C22" s="12">
        <f>C23+C24+C25+C26+C27+C28+C29+C31+C34</f>
        <v>16685.210000000003</v>
      </c>
      <c r="D22" s="11">
        <f t="shared" si="1"/>
        <v>92.9164425228404</v>
      </c>
    </row>
    <row r="23" spans="1:4" s="5" customFormat="1" ht="33.75">
      <c r="A23" s="18" t="s">
        <v>19</v>
      </c>
      <c r="B23" s="13">
        <v>3764.2</v>
      </c>
      <c r="C23" s="13">
        <v>4515.25</v>
      </c>
      <c r="D23" s="14">
        <f t="shared" si="1"/>
        <v>119.95244673503002</v>
      </c>
    </row>
    <row r="24" spans="1:4" s="5" customFormat="1" ht="14.25" customHeight="1">
      <c r="A24" s="18" t="s">
        <v>20</v>
      </c>
      <c r="B24" s="13">
        <v>320</v>
      </c>
      <c r="C24" s="13">
        <v>452.52</v>
      </c>
      <c r="D24" s="14">
        <f t="shared" si="1"/>
        <v>141.4125</v>
      </c>
    </row>
    <row r="25" spans="1:4" s="5" customFormat="1" ht="22.5">
      <c r="A25" s="18" t="s">
        <v>21</v>
      </c>
      <c r="B25" s="13">
        <v>6631.85</v>
      </c>
      <c r="C25" s="13">
        <v>6166.79</v>
      </c>
      <c r="D25" s="14">
        <f t="shared" si="1"/>
        <v>92.98747709915031</v>
      </c>
    </row>
    <row r="26" spans="1:4" s="5" customFormat="1" ht="22.5">
      <c r="A26" s="18" t="s">
        <v>22</v>
      </c>
      <c r="B26" s="13">
        <v>6018.7</v>
      </c>
      <c r="C26" s="13">
        <v>4488.67</v>
      </c>
      <c r="D26" s="14">
        <f t="shared" si="1"/>
        <v>74.57872962599897</v>
      </c>
    </row>
    <row r="27" spans="1:4" s="5" customFormat="1" ht="12.75">
      <c r="A27" s="18" t="s">
        <v>23</v>
      </c>
      <c r="B27" s="13"/>
      <c r="C27" s="13"/>
      <c r="D27" s="14">
        <v>0</v>
      </c>
    </row>
    <row r="28" spans="1:4" s="5" customFormat="1" ht="12.75">
      <c r="A28" s="18" t="s">
        <v>24</v>
      </c>
      <c r="B28" s="13">
        <v>3990</v>
      </c>
      <c r="C28" s="13">
        <v>2922.69</v>
      </c>
      <c r="D28" s="14">
        <f aca="true" t="shared" si="2" ref="D28:D36">C28/B28*100</f>
        <v>73.25037593984962</v>
      </c>
    </row>
    <row r="29" spans="1:4" s="5" customFormat="1" ht="12.75">
      <c r="A29" s="18" t="s">
        <v>25</v>
      </c>
      <c r="B29" s="13">
        <v>6542.77</v>
      </c>
      <c r="C29" s="13">
        <v>7449.59</v>
      </c>
      <c r="D29" s="14">
        <f t="shared" si="2"/>
        <v>113.85987891978473</v>
      </c>
    </row>
    <row r="30" spans="1:4" s="5" customFormat="1" ht="12.75">
      <c r="A30" s="18" t="s">
        <v>29</v>
      </c>
      <c r="B30" s="13"/>
      <c r="C30" s="13">
        <v>13.06</v>
      </c>
      <c r="D30" s="14" t="e">
        <f t="shared" si="2"/>
        <v>#DIV/0!</v>
      </c>
    </row>
    <row r="31" spans="1:4" s="8" customFormat="1" ht="21.75" customHeight="1">
      <c r="A31" s="20" t="s">
        <v>26</v>
      </c>
      <c r="B31" s="15">
        <v>-10859.95</v>
      </c>
      <c r="C31" s="15">
        <v>-10859.95</v>
      </c>
      <c r="D31" s="11">
        <f t="shared" si="2"/>
        <v>100</v>
      </c>
    </row>
    <row r="32" spans="1:4" s="8" customFormat="1" ht="12.75" hidden="1">
      <c r="A32" s="20" t="s">
        <v>27</v>
      </c>
      <c r="B32" s="15">
        <v>864.86</v>
      </c>
      <c r="C32" s="15">
        <v>864.86</v>
      </c>
      <c r="D32" s="11">
        <f t="shared" si="2"/>
        <v>100</v>
      </c>
    </row>
    <row r="33" spans="1:4" s="8" customFormat="1" ht="23.25" customHeight="1">
      <c r="A33" s="20" t="s">
        <v>28</v>
      </c>
      <c r="B33" s="15">
        <v>1494.84</v>
      </c>
      <c r="C33" s="15">
        <v>1187.41</v>
      </c>
      <c r="D33" s="11">
        <f t="shared" si="2"/>
        <v>79.43391934922802</v>
      </c>
    </row>
    <row r="34" spans="1:4" ht="22.5">
      <c r="A34" s="18" t="s">
        <v>32</v>
      </c>
      <c r="B34" s="13">
        <v>1549.65</v>
      </c>
      <c r="C34" s="13">
        <v>1549.65</v>
      </c>
      <c r="D34" s="14">
        <f t="shared" si="2"/>
        <v>100</v>
      </c>
    </row>
    <row r="35" spans="1:4" ht="12.75">
      <c r="A35" s="23" t="s">
        <v>33</v>
      </c>
      <c r="B35" s="24">
        <v>499259.09</v>
      </c>
      <c r="C35" s="24">
        <v>499259.09</v>
      </c>
      <c r="D35" s="11">
        <f t="shared" si="2"/>
        <v>100</v>
      </c>
    </row>
    <row r="36" spans="1:4" ht="12.75">
      <c r="A36" s="23" t="s">
        <v>34</v>
      </c>
      <c r="B36" s="24">
        <f>B4+B22+B33+B35</f>
        <v>646005.61</v>
      </c>
      <c r="C36" s="24">
        <f>C4+C22+C33+C35</f>
        <v>622966.2100000001</v>
      </c>
      <c r="D36" s="11">
        <f t="shared" si="2"/>
        <v>96.43356038347719</v>
      </c>
    </row>
    <row r="37" ht="12.75">
      <c r="C37" s="4"/>
    </row>
    <row r="38" spans="1:3" ht="14.25">
      <c r="A38" s="25"/>
      <c r="C38" s="4"/>
    </row>
    <row r="39" spans="1:3" ht="14.25">
      <c r="A39" s="25"/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</sheetData>
  <printOptions/>
  <pageMargins left="0.7874015748031497" right="0" top="0.3937007874015748" bottom="0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A4">
      <selection activeCell="E3" sqref="E3"/>
    </sheetView>
  </sheetViews>
  <sheetFormatPr defaultColWidth="9.140625" defaultRowHeight="12.75"/>
  <cols>
    <col min="1" max="1" width="44.28125" style="32" customWidth="1"/>
    <col min="2" max="2" width="20.57421875" style="30" customWidth="1"/>
    <col min="3" max="3" width="14.7109375" style="30" customWidth="1"/>
    <col min="4" max="4" width="15.00390625" style="30" customWidth="1"/>
    <col min="5" max="5" width="13.7109375" style="30" customWidth="1"/>
  </cols>
  <sheetData>
    <row r="1" ht="12.75">
      <c r="E1" s="89" t="s">
        <v>275</v>
      </c>
    </row>
    <row r="2" ht="12.75">
      <c r="E2" s="89" t="s">
        <v>276</v>
      </c>
    </row>
    <row r="3" ht="12.75">
      <c r="E3" s="89" t="s">
        <v>277</v>
      </c>
    </row>
    <row r="5" spans="1:5" s="31" customFormat="1" ht="14.25">
      <c r="A5" s="87" t="s">
        <v>255</v>
      </c>
      <c r="B5" s="30"/>
      <c r="C5" s="30"/>
      <c r="D5" s="30"/>
      <c r="E5" s="30"/>
    </row>
    <row r="6" spans="1:5" s="31" customFormat="1" ht="14.25">
      <c r="A6" s="87"/>
      <c r="B6" s="30"/>
      <c r="C6" s="30"/>
      <c r="D6" s="30"/>
      <c r="E6" s="30"/>
    </row>
    <row r="7" spans="1:5" s="31" customFormat="1" ht="12.75">
      <c r="A7" s="32"/>
      <c r="B7" s="30"/>
      <c r="C7" s="30"/>
      <c r="D7" s="88" t="s">
        <v>256</v>
      </c>
      <c r="E7" s="30"/>
    </row>
    <row r="8" spans="1:5" s="31" customFormat="1" ht="30" customHeight="1">
      <c r="A8" s="29" t="s">
        <v>0</v>
      </c>
      <c r="B8" s="37" t="s">
        <v>38</v>
      </c>
      <c r="C8" s="36" t="s">
        <v>35</v>
      </c>
      <c r="D8" s="28" t="s">
        <v>36</v>
      </c>
      <c r="E8" s="28" t="s">
        <v>37</v>
      </c>
    </row>
    <row r="9" spans="1:5" s="31" customFormat="1" ht="18" customHeight="1">
      <c r="A9" s="90" t="s">
        <v>257</v>
      </c>
      <c r="B9" s="37"/>
      <c r="C9" s="85">
        <f>C10+C80+C145</f>
        <v>646005.6151299999</v>
      </c>
      <c r="D9" s="85">
        <f>D10+D80+D145</f>
        <v>622966.2111600001</v>
      </c>
      <c r="E9" s="53">
        <f>D9/C9*100</f>
        <v>96.43355979725293</v>
      </c>
    </row>
    <row r="10" spans="1:5" s="33" customFormat="1" ht="15">
      <c r="A10" s="54" t="s">
        <v>252</v>
      </c>
      <c r="B10" s="39"/>
      <c r="C10" s="57">
        <f>C11+C59</f>
        <v>145251.68078</v>
      </c>
      <c r="D10" s="57">
        <f>D11+D59</f>
        <v>122519.70845999998</v>
      </c>
      <c r="E10" s="53">
        <f>D10/C10*100</f>
        <v>84.34994197800015</v>
      </c>
    </row>
    <row r="11" spans="1:5" s="73" customFormat="1" ht="15">
      <c r="A11" s="69" t="s">
        <v>39</v>
      </c>
      <c r="B11" s="70"/>
      <c r="C11" s="71">
        <f>C12+C20+C24+C30+C42+C47+C52</f>
        <v>127294.455</v>
      </c>
      <c r="D11" s="71">
        <f>D12+D20+D24+D30+D42+D47+D52</f>
        <v>105834.49947999998</v>
      </c>
      <c r="E11" s="72">
        <f aca="true" t="shared" si="0" ref="E11:E78">D11/C11*100</f>
        <v>83.14148442679611</v>
      </c>
    </row>
    <row r="12" spans="1:5" s="81" customFormat="1" ht="14.25">
      <c r="A12" s="78" t="s">
        <v>2</v>
      </c>
      <c r="B12" s="79" t="s">
        <v>84</v>
      </c>
      <c r="C12" s="80">
        <f>C13+C14+C17+C18+C19</f>
        <v>76178.455</v>
      </c>
      <c r="D12" s="80">
        <f>D13+D14+D17+D18+D19</f>
        <v>67802.71253</v>
      </c>
      <c r="E12" s="82">
        <f t="shared" si="0"/>
        <v>89.00510325393184</v>
      </c>
    </row>
    <row r="13" spans="1:5" s="35" customFormat="1" ht="38.25">
      <c r="A13" s="56" t="s">
        <v>40</v>
      </c>
      <c r="B13" s="34" t="s">
        <v>41</v>
      </c>
      <c r="C13" s="59">
        <v>430</v>
      </c>
      <c r="D13" s="59">
        <v>-60.62332</v>
      </c>
      <c r="E13" s="83">
        <f t="shared" si="0"/>
        <v>-14.098446511627907</v>
      </c>
    </row>
    <row r="14" spans="1:5" s="35" customFormat="1" ht="38.25">
      <c r="A14" s="56" t="s">
        <v>271</v>
      </c>
      <c r="B14" s="34" t="s">
        <v>42</v>
      </c>
      <c r="C14" s="58">
        <f>C15+C16</f>
        <v>75604.455</v>
      </c>
      <c r="D14" s="58">
        <f>D15+D16</f>
        <v>67797.78487</v>
      </c>
      <c r="E14" s="83">
        <f t="shared" si="0"/>
        <v>89.67432523652211</v>
      </c>
    </row>
    <row r="15" spans="1:5" s="35" customFormat="1" ht="76.5" customHeight="1">
      <c r="A15" s="56" t="s">
        <v>273</v>
      </c>
      <c r="B15" s="34" t="s">
        <v>43</v>
      </c>
      <c r="C15" s="59">
        <v>75096.455</v>
      </c>
      <c r="D15" s="59">
        <v>67513.83366</v>
      </c>
      <c r="E15" s="83">
        <f t="shared" si="0"/>
        <v>89.90282385500088</v>
      </c>
    </row>
    <row r="16" spans="1:5" s="35" customFormat="1" ht="76.5">
      <c r="A16" s="56" t="s">
        <v>272</v>
      </c>
      <c r="B16" s="34" t="s">
        <v>44</v>
      </c>
      <c r="C16" s="59">
        <v>508</v>
      </c>
      <c r="D16" s="59">
        <v>283.95121</v>
      </c>
      <c r="E16" s="83">
        <f t="shared" si="0"/>
        <v>55.89590748031497</v>
      </c>
    </row>
    <row r="17" spans="1:5" s="35" customFormat="1" ht="38.25">
      <c r="A17" s="56" t="s">
        <v>45</v>
      </c>
      <c r="B17" s="34" t="s">
        <v>46</v>
      </c>
      <c r="C17" s="59">
        <v>102</v>
      </c>
      <c r="D17" s="59">
        <v>76.70198</v>
      </c>
      <c r="E17" s="83">
        <f t="shared" si="0"/>
        <v>75.19801960784315</v>
      </c>
    </row>
    <row r="18" spans="1:5" s="35" customFormat="1" ht="76.5">
      <c r="A18" s="56" t="s">
        <v>47</v>
      </c>
      <c r="B18" s="34" t="s">
        <v>48</v>
      </c>
      <c r="C18" s="59">
        <v>19</v>
      </c>
      <c r="D18" s="59">
        <v>5.5285</v>
      </c>
      <c r="E18" s="83">
        <f t="shared" si="0"/>
        <v>29.097368421052632</v>
      </c>
    </row>
    <row r="19" spans="1:5" s="35" customFormat="1" ht="51">
      <c r="A19" s="56" t="s">
        <v>49</v>
      </c>
      <c r="B19" s="34" t="s">
        <v>50</v>
      </c>
      <c r="C19" s="59">
        <v>23</v>
      </c>
      <c r="D19" s="59">
        <v>-16.6795</v>
      </c>
      <c r="E19" s="83">
        <f t="shared" si="0"/>
        <v>-72.51956521739132</v>
      </c>
    </row>
    <row r="20" spans="1:5" s="81" customFormat="1" ht="38.25">
      <c r="A20" s="78" t="s">
        <v>3</v>
      </c>
      <c r="B20" s="79" t="s">
        <v>85</v>
      </c>
      <c r="C20" s="80">
        <f>C21+C22+C23</f>
        <v>5800</v>
      </c>
      <c r="D20" s="80">
        <f>D21+D22+D23</f>
        <v>2966.29288</v>
      </c>
      <c r="E20" s="82">
        <f t="shared" si="0"/>
        <v>51.14298068965517</v>
      </c>
    </row>
    <row r="21" spans="1:5" ht="25.5">
      <c r="A21" s="55" t="s">
        <v>51</v>
      </c>
      <c r="B21" s="40" t="s">
        <v>86</v>
      </c>
      <c r="C21" s="58">
        <v>290</v>
      </c>
      <c r="D21" s="58">
        <v>626.057</v>
      </c>
      <c r="E21" s="83">
        <f t="shared" si="0"/>
        <v>215.88172413793103</v>
      </c>
    </row>
    <row r="22" spans="1:5" ht="57" customHeight="1">
      <c r="A22" s="55" t="s">
        <v>242</v>
      </c>
      <c r="B22" s="40" t="s">
        <v>87</v>
      </c>
      <c r="C22" s="58">
        <v>5510</v>
      </c>
      <c r="D22" s="58">
        <v>2340.51471</v>
      </c>
      <c r="E22" s="83">
        <f t="shared" si="0"/>
        <v>42.47758094373866</v>
      </c>
    </row>
    <row r="23" spans="1:5" ht="51">
      <c r="A23" s="55" t="s">
        <v>243</v>
      </c>
      <c r="B23" s="40" t="s">
        <v>88</v>
      </c>
      <c r="C23" s="58">
        <v>0</v>
      </c>
      <c r="D23" s="58">
        <v>-0.27883</v>
      </c>
      <c r="E23" s="83" t="e">
        <f t="shared" si="0"/>
        <v>#DIV/0!</v>
      </c>
    </row>
    <row r="24" spans="1:5" s="81" customFormat="1" ht="14.25">
      <c r="A24" s="78" t="s">
        <v>4</v>
      </c>
      <c r="B24" s="79" t="s">
        <v>89</v>
      </c>
      <c r="C24" s="80">
        <f>C25+C28+C29</f>
        <v>30794.5</v>
      </c>
      <c r="D24" s="80">
        <f>D25+D28+D29</f>
        <v>20453.34835</v>
      </c>
      <c r="E24" s="82">
        <f t="shared" si="0"/>
        <v>66.41883566870708</v>
      </c>
    </row>
    <row r="25" spans="1:5" ht="25.5">
      <c r="A25" s="55" t="s">
        <v>5</v>
      </c>
      <c r="B25" s="40" t="s">
        <v>90</v>
      </c>
      <c r="C25" s="58">
        <f>C26+C27</f>
        <v>24076</v>
      </c>
      <c r="D25" s="58">
        <f>D26+D27</f>
        <v>12987.48503</v>
      </c>
      <c r="E25" s="83">
        <f t="shared" si="0"/>
        <v>53.943699244060475</v>
      </c>
    </row>
    <row r="26" spans="1:5" ht="38.25">
      <c r="A26" s="55" t="s">
        <v>268</v>
      </c>
      <c r="B26" s="40" t="s">
        <v>266</v>
      </c>
      <c r="C26" s="58">
        <v>11790</v>
      </c>
      <c r="D26" s="58">
        <v>8826.12079</v>
      </c>
      <c r="E26" s="83">
        <f t="shared" si="0"/>
        <v>74.8610754028838</v>
      </c>
    </row>
    <row r="27" spans="1:5" ht="42" customHeight="1">
      <c r="A27" s="55" t="s">
        <v>269</v>
      </c>
      <c r="B27" s="40" t="s">
        <v>267</v>
      </c>
      <c r="C27" s="58">
        <v>12286</v>
      </c>
      <c r="D27" s="58">
        <v>4161.36424</v>
      </c>
      <c r="E27" s="83">
        <f t="shared" si="0"/>
        <v>33.870781702751096</v>
      </c>
    </row>
    <row r="28" spans="1:5" ht="25.5">
      <c r="A28" s="55" t="s">
        <v>6</v>
      </c>
      <c r="B28" s="40" t="s">
        <v>91</v>
      </c>
      <c r="C28" s="58">
        <v>6600</v>
      </c>
      <c r="D28" s="58">
        <v>7393.06852</v>
      </c>
      <c r="E28" s="83">
        <f t="shared" si="0"/>
        <v>112.01618969696969</v>
      </c>
    </row>
    <row r="29" spans="1:5" ht="14.25">
      <c r="A29" s="55" t="s">
        <v>7</v>
      </c>
      <c r="B29" s="40" t="s">
        <v>92</v>
      </c>
      <c r="C29" s="58">
        <v>118.5</v>
      </c>
      <c r="D29" s="58">
        <v>72.7948</v>
      </c>
      <c r="E29" s="83">
        <f t="shared" si="0"/>
        <v>61.43021097046413</v>
      </c>
    </row>
    <row r="30" spans="1:5" s="81" customFormat="1" ht="14.25">
      <c r="A30" s="78" t="s">
        <v>8</v>
      </c>
      <c r="B30" s="79" t="s">
        <v>93</v>
      </c>
      <c r="C30" s="80">
        <f>C31+C32+C35+C38+C39</f>
        <v>10262.5</v>
      </c>
      <c r="D30" s="80">
        <v>11155.97786</v>
      </c>
      <c r="E30" s="82">
        <f t="shared" si="0"/>
        <v>108.70623980511571</v>
      </c>
    </row>
    <row r="31" spans="1:5" ht="14.25">
      <c r="A31" s="55" t="s">
        <v>9</v>
      </c>
      <c r="B31" s="40" t="s">
        <v>94</v>
      </c>
      <c r="C31" s="58">
        <v>0</v>
      </c>
      <c r="D31" s="58">
        <v>0</v>
      </c>
      <c r="E31" s="83" t="e">
        <f t="shared" si="0"/>
        <v>#DIV/0!</v>
      </c>
    </row>
    <row r="32" spans="1:5" ht="14.25">
      <c r="A32" s="55" t="s">
        <v>10</v>
      </c>
      <c r="B32" s="40" t="s">
        <v>95</v>
      </c>
      <c r="C32" s="58">
        <f>C33+C34</f>
        <v>3664</v>
      </c>
      <c r="D32" s="58">
        <f>D33+D34</f>
        <v>6111.751329999999</v>
      </c>
      <c r="E32" s="83">
        <f t="shared" si="0"/>
        <v>166.80544022925764</v>
      </c>
    </row>
    <row r="33" spans="1:5" ht="38.25">
      <c r="A33" s="55" t="s">
        <v>52</v>
      </c>
      <c r="B33" s="40" t="s">
        <v>96</v>
      </c>
      <c r="C33" s="58">
        <v>3664</v>
      </c>
      <c r="D33" s="58">
        <v>5850.63506</v>
      </c>
      <c r="E33" s="83">
        <f t="shared" si="0"/>
        <v>159.6789044759825</v>
      </c>
    </row>
    <row r="34" spans="1:5" ht="38.25">
      <c r="A34" s="55" t="s">
        <v>53</v>
      </c>
      <c r="B34" s="40" t="s">
        <v>97</v>
      </c>
      <c r="C34" s="58">
        <v>0</v>
      </c>
      <c r="D34" s="58">
        <v>261.11627</v>
      </c>
      <c r="E34" s="83" t="e">
        <f t="shared" si="0"/>
        <v>#DIV/0!</v>
      </c>
    </row>
    <row r="35" spans="1:5" ht="14.25">
      <c r="A35" s="55" t="s">
        <v>11</v>
      </c>
      <c r="B35" s="40" t="s">
        <v>98</v>
      </c>
      <c r="C35" s="58">
        <f>C36+C37</f>
        <v>4348.5</v>
      </c>
      <c r="D35" s="58">
        <f>D36+D37</f>
        <v>4106.72653</v>
      </c>
      <c r="E35" s="83">
        <f t="shared" si="0"/>
        <v>94.44007197884328</v>
      </c>
    </row>
    <row r="36" spans="1:5" ht="14.25">
      <c r="A36" s="55" t="s">
        <v>54</v>
      </c>
      <c r="B36" s="40" t="s">
        <v>99</v>
      </c>
      <c r="C36" s="58">
        <v>594.5</v>
      </c>
      <c r="D36" s="58">
        <v>886.24836</v>
      </c>
      <c r="E36" s="83">
        <f t="shared" si="0"/>
        <v>149.07457695542473</v>
      </c>
    </row>
    <row r="37" spans="1:5" ht="14.25">
      <c r="A37" s="55" t="s">
        <v>55</v>
      </c>
      <c r="B37" s="40" t="s">
        <v>100</v>
      </c>
      <c r="C37" s="58">
        <v>3754</v>
      </c>
      <c r="D37" s="58">
        <v>3220.47817</v>
      </c>
      <c r="E37" s="83">
        <f t="shared" si="0"/>
        <v>85.78791076185401</v>
      </c>
    </row>
    <row r="38" spans="1:5" ht="14.25">
      <c r="A38" s="55" t="s">
        <v>12</v>
      </c>
      <c r="B38" s="40" t="s">
        <v>244</v>
      </c>
      <c r="C38" s="58">
        <v>2250</v>
      </c>
      <c r="D38" s="58">
        <v>937.5</v>
      </c>
      <c r="E38" s="83">
        <f t="shared" si="0"/>
        <v>41.66666666666667</v>
      </c>
    </row>
    <row r="39" spans="1:5" ht="14.25">
      <c r="A39" s="55" t="s">
        <v>13</v>
      </c>
      <c r="B39" s="40" t="s">
        <v>101</v>
      </c>
      <c r="C39" s="58">
        <f>C40+C41</f>
        <v>0</v>
      </c>
      <c r="D39" s="58">
        <f>D40+D41</f>
        <v>0</v>
      </c>
      <c r="E39" s="83" t="e">
        <f t="shared" si="0"/>
        <v>#DIV/0!</v>
      </c>
    </row>
    <row r="40" spans="1:5" ht="38.25">
      <c r="A40" s="55" t="s">
        <v>56</v>
      </c>
      <c r="B40" s="40" t="s">
        <v>102</v>
      </c>
      <c r="C40" s="58">
        <v>0</v>
      </c>
      <c r="D40" s="58">
        <v>0</v>
      </c>
      <c r="E40" s="83" t="e">
        <f t="shared" si="0"/>
        <v>#DIV/0!</v>
      </c>
    </row>
    <row r="41" spans="1:5" ht="38.25">
      <c r="A41" s="55" t="s">
        <v>57</v>
      </c>
      <c r="B41" s="40" t="s">
        <v>103</v>
      </c>
      <c r="C41" s="58">
        <v>0</v>
      </c>
      <c r="D41" s="58">
        <v>0</v>
      </c>
      <c r="E41" s="83" t="e">
        <f t="shared" si="0"/>
        <v>#DIV/0!</v>
      </c>
    </row>
    <row r="42" spans="1:5" s="81" customFormat="1" ht="38.25">
      <c r="A42" s="78" t="s">
        <v>14</v>
      </c>
      <c r="B42" s="79" t="s">
        <v>104</v>
      </c>
      <c r="C42" s="80">
        <f>C43+C46</f>
        <v>2900</v>
      </c>
      <c r="D42" s="80">
        <f>D43+D46</f>
        <v>1913.27685</v>
      </c>
      <c r="E42" s="82">
        <f t="shared" si="0"/>
        <v>65.97506379310344</v>
      </c>
    </row>
    <row r="43" spans="1:5" ht="14.25">
      <c r="A43" s="55" t="s">
        <v>15</v>
      </c>
      <c r="B43" s="40" t="s">
        <v>105</v>
      </c>
      <c r="C43" s="58">
        <f>C44+C45</f>
        <v>2900</v>
      </c>
      <c r="D43" s="58">
        <f>D44+D45</f>
        <v>1873.41685</v>
      </c>
      <c r="E43" s="83">
        <f t="shared" si="0"/>
        <v>64.60058103448276</v>
      </c>
    </row>
    <row r="44" spans="1:5" ht="25.5">
      <c r="A44" s="55" t="s">
        <v>58</v>
      </c>
      <c r="B44" s="40" t="s">
        <v>106</v>
      </c>
      <c r="C44" s="58">
        <v>2900</v>
      </c>
      <c r="D44" s="58">
        <v>1851.66453</v>
      </c>
      <c r="E44" s="83">
        <f t="shared" si="0"/>
        <v>63.850501034482754</v>
      </c>
    </row>
    <row r="45" spans="1:5" ht="38.25">
      <c r="A45" s="55" t="s">
        <v>59</v>
      </c>
      <c r="B45" s="40" t="s">
        <v>107</v>
      </c>
      <c r="C45" s="58">
        <v>0</v>
      </c>
      <c r="D45" s="58">
        <v>21.75232</v>
      </c>
      <c r="E45" s="83" t="e">
        <f t="shared" si="0"/>
        <v>#DIV/0!</v>
      </c>
    </row>
    <row r="46" spans="1:5" ht="14.25">
      <c r="A46" s="55" t="s">
        <v>60</v>
      </c>
      <c r="B46" s="40" t="s">
        <v>108</v>
      </c>
      <c r="C46" s="58">
        <v>0</v>
      </c>
      <c r="D46" s="58">
        <v>39.86</v>
      </c>
      <c r="E46" s="83" t="e">
        <f t="shared" si="0"/>
        <v>#DIV/0!</v>
      </c>
    </row>
    <row r="47" spans="1:5" s="81" customFormat="1" ht="14.25">
      <c r="A47" s="78" t="s">
        <v>17</v>
      </c>
      <c r="B47" s="79" t="s">
        <v>109</v>
      </c>
      <c r="C47" s="80">
        <f>SUM(C48:C51)</f>
        <v>1359</v>
      </c>
      <c r="D47" s="80">
        <f>SUM(D48:D51)</f>
        <v>1533.3319700000002</v>
      </c>
      <c r="E47" s="82">
        <f t="shared" si="0"/>
        <v>112.82795952906551</v>
      </c>
    </row>
    <row r="48" spans="1:5" ht="51">
      <c r="A48" s="55" t="s">
        <v>61</v>
      </c>
      <c r="B48" s="41" t="s">
        <v>110</v>
      </c>
      <c r="C48" s="58">
        <v>1174</v>
      </c>
      <c r="D48" s="58">
        <v>1350.69297</v>
      </c>
      <c r="E48" s="83">
        <f t="shared" si="0"/>
        <v>115.05050851788756</v>
      </c>
    </row>
    <row r="49" spans="1:5" ht="89.25">
      <c r="A49" s="55" t="s">
        <v>62</v>
      </c>
      <c r="B49" s="41" t="s">
        <v>111</v>
      </c>
      <c r="C49" s="58">
        <v>0</v>
      </c>
      <c r="D49" s="58">
        <v>0</v>
      </c>
      <c r="E49" s="83" t="e">
        <f t="shared" si="0"/>
        <v>#DIV/0!</v>
      </c>
    </row>
    <row r="50" spans="1:5" ht="89.25">
      <c r="A50" s="55" t="s">
        <v>63</v>
      </c>
      <c r="B50" s="41" t="s">
        <v>112</v>
      </c>
      <c r="C50" s="58">
        <v>185</v>
      </c>
      <c r="D50" s="58">
        <v>140.639</v>
      </c>
      <c r="E50" s="83">
        <f t="shared" si="0"/>
        <v>76.02108108108109</v>
      </c>
    </row>
    <row r="51" spans="1:5" ht="38.25">
      <c r="A51" s="55" t="s">
        <v>64</v>
      </c>
      <c r="B51" s="41" t="s">
        <v>113</v>
      </c>
      <c r="C51" s="58">
        <v>0</v>
      </c>
      <c r="D51" s="58">
        <v>42</v>
      </c>
      <c r="E51" s="83" t="e">
        <f t="shared" si="0"/>
        <v>#DIV/0!</v>
      </c>
    </row>
    <row r="52" spans="1:5" s="81" customFormat="1" ht="38.25">
      <c r="A52" s="78" t="s">
        <v>18</v>
      </c>
      <c r="B52" s="79" t="s">
        <v>114</v>
      </c>
      <c r="C52" s="80">
        <f>SUM(C53:C58)</f>
        <v>0</v>
      </c>
      <c r="D52" s="80">
        <f>SUM(D53:D58)</f>
        <v>9.559039999999998</v>
      </c>
      <c r="E52" s="82" t="e">
        <f t="shared" si="0"/>
        <v>#DIV/0!</v>
      </c>
    </row>
    <row r="53" spans="1:5" ht="25.5">
      <c r="A53" s="55" t="s">
        <v>65</v>
      </c>
      <c r="B53" s="41" t="s">
        <v>245</v>
      </c>
      <c r="C53" s="58">
        <v>0</v>
      </c>
      <c r="D53" s="58">
        <v>7.92587</v>
      </c>
      <c r="E53" s="83" t="e">
        <f t="shared" si="0"/>
        <v>#DIV/0!</v>
      </c>
    </row>
    <row r="54" spans="1:5" ht="14.25">
      <c r="A54" s="55" t="s">
        <v>66</v>
      </c>
      <c r="B54" s="41" t="s">
        <v>115</v>
      </c>
      <c r="C54" s="58">
        <v>0</v>
      </c>
      <c r="D54" s="58">
        <v>4.43351</v>
      </c>
      <c r="E54" s="83" t="e">
        <f t="shared" si="0"/>
        <v>#DIV/0!</v>
      </c>
    </row>
    <row r="55" spans="1:5" ht="25.5">
      <c r="A55" s="55" t="s">
        <v>67</v>
      </c>
      <c r="B55" s="41" t="s">
        <v>116</v>
      </c>
      <c r="C55" s="58">
        <v>0</v>
      </c>
      <c r="D55" s="58">
        <v>0</v>
      </c>
      <c r="E55" s="83" t="e">
        <f t="shared" si="0"/>
        <v>#DIV/0!</v>
      </c>
    </row>
    <row r="56" spans="1:5" ht="14.25">
      <c r="A56" s="55" t="s">
        <v>68</v>
      </c>
      <c r="B56" s="41" t="s">
        <v>117</v>
      </c>
      <c r="C56" s="58">
        <v>0</v>
      </c>
      <c r="D56" s="58">
        <v>-3.02846</v>
      </c>
      <c r="E56" s="83" t="e">
        <f t="shared" si="0"/>
        <v>#DIV/0!</v>
      </c>
    </row>
    <row r="57" spans="1:5" ht="51">
      <c r="A57" s="55" t="s">
        <v>69</v>
      </c>
      <c r="B57" s="41" t="s">
        <v>118</v>
      </c>
      <c r="C57" s="58">
        <v>0</v>
      </c>
      <c r="D57" s="58">
        <v>-0.09988</v>
      </c>
      <c r="E57" s="83" t="e">
        <f t="shared" si="0"/>
        <v>#DIV/0!</v>
      </c>
    </row>
    <row r="58" spans="1:5" ht="14.25">
      <c r="A58" s="55" t="s">
        <v>70</v>
      </c>
      <c r="B58" s="41" t="s">
        <v>119</v>
      </c>
      <c r="C58" s="58">
        <v>0</v>
      </c>
      <c r="D58" s="58">
        <v>0.328</v>
      </c>
      <c r="E58" s="83" t="e">
        <f t="shared" si="0"/>
        <v>#DIV/0!</v>
      </c>
    </row>
    <row r="59" spans="1:5" s="73" customFormat="1" ht="15">
      <c r="A59" s="69" t="s">
        <v>71</v>
      </c>
      <c r="B59" s="70"/>
      <c r="C59" s="84">
        <f>C60+C67+C69+C72+C75+C76+C77+C78+C79</f>
        <v>17957.225780000004</v>
      </c>
      <c r="D59" s="84">
        <f>D60+D67+D69+D72+D75+D76+D77+D78+D79</f>
        <v>16685.20898</v>
      </c>
      <c r="E59" s="72">
        <f t="shared" si="0"/>
        <v>92.91640693510284</v>
      </c>
    </row>
    <row r="60" spans="1:5" s="81" customFormat="1" ht="38.25">
      <c r="A60" s="78" t="s">
        <v>19</v>
      </c>
      <c r="B60" s="79" t="s">
        <v>120</v>
      </c>
      <c r="C60" s="80">
        <f>SUM(C61:C66)</f>
        <v>3764.2000000000003</v>
      </c>
      <c r="D60" s="80">
        <f>SUM(D61:D66)</f>
        <v>4515.24873</v>
      </c>
      <c r="E60" s="82">
        <f t="shared" si="0"/>
        <v>119.95241299612135</v>
      </c>
    </row>
    <row r="61" spans="1:5" ht="25.5">
      <c r="A61" s="55" t="s">
        <v>72</v>
      </c>
      <c r="B61" s="41" t="s">
        <v>246</v>
      </c>
      <c r="C61" s="58">
        <v>15</v>
      </c>
      <c r="D61" s="58">
        <v>0.1129</v>
      </c>
      <c r="E61" s="83">
        <f t="shared" si="0"/>
        <v>0.7526666666666667</v>
      </c>
    </row>
    <row r="62" spans="1:5" ht="76.5">
      <c r="A62" s="55" t="s">
        <v>73</v>
      </c>
      <c r="B62" s="41" t="s">
        <v>121</v>
      </c>
      <c r="C62" s="58">
        <v>3393.5</v>
      </c>
      <c r="D62" s="58">
        <v>3827.05461</v>
      </c>
      <c r="E62" s="83">
        <f t="shared" si="0"/>
        <v>112.77603094150584</v>
      </c>
    </row>
    <row r="63" spans="1:5" ht="76.5">
      <c r="A63" s="55" t="s">
        <v>74</v>
      </c>
      <c r="B63" s="41" t="s">
        <v>122</v>
      </c>
      <c r="C63" s="58">
        <v>118.3</v>
      </c>
      <c r="D63" s="58">
        <v>108.5216</v>
      </c>
      <c r="E63" s="83">
        <f t="shared" si="0"/>
        <v>91.73423499577346</v>
      </c>
    </row>
    <row r="64" spans="1:5" ht="89.25">
      <c r="A64" s="55" t="s">
        <v>75</v>
      </c>
      <c r="B64" s="41" t="s">
        <v>123</v>
      </c>
      <c r="C64" s="58">
        <v>0</v>
      </c>
      <c r="D64" s="58">
        <v>0</v>
      </c>
      <c r="E64" s="83" t="e">
        <f t="shared" si="0"/>
        <v>#DIV/0!</v>
      </c>
    </row>
    <row r="65" spans="1:5" ht="25.5">
      <c r="A65" s="55" t="s">
        <v>76</v>
      </c>
      <c r="B65" s="41" t="s">
        <v>124</v>
      </c>
      <c r="C65" s="58">
        <v>0</v>
      </c>
      <c r="D65" s="58">
        <v>10.67</v>
      </c>
      <c r="E65" s="83" t="e">
        <f t="shared" si="0"/>
        <v>#DIV/0!</v>
      </c>
    </row>
    <row r="66" spans="1:5" ht="76.5">
      <c r="A66" s="55" t="s">
        <v>77</v>
      </c>
      <c r="B66" s="41" t="s">
        <v>125</v>
      </c>
      <c r="C66" s="58">
        <v>237.4</v>
      </c>
      <c r="D66" s="58">
        <v>568.88962</v>
      </c>
      <c r="E66" s="83">
        <f t="shared" si="0"/>
        <v>239.6333698399326</v>
      </c>
    </row>
    <row r="67" spans="1:5" s="81" customFormat="1" ht="25.5">
      <c r="A67" s="78" t="s">
        <v>20</v>
      </c>
      <c r="B67" s="79" t="s">
        <v>126</v>
      </c>
      <c r="C67" s="80">
        <f>C68</f>
        <v>320</v>
      </c>
      <c r="D67" s="80">
        <f>D68</f>
        <v>452.51904</v>
      </c>
      <c r="E67" s="82">
        <f t="shared" si="0"/>
        <v>141.4122</v>
      </c>
    </row>
    <row r="68" spans="1:5" ht="25.5">
      <c r="A68" s="55" t="s">
        <v>78</v>
      </c>
      <c r="B68" s="41" t="s">
        <v>127</v>
      </c>
      <c r="C68" s="58">
        <v>320</v>
      </c>
      <c r="D68" s="58">
        <v>452.51904</v>
      </c>
      <c r="E68" s="83">
        <f t="shared" si="0"/>
        <v>141.4122</v>
      </c>
    </row>
    <row r="69" spans="1:5" s="81" customFormat="1" ht="25.5">
      <c r="A69" s="78" t="s">
        <v>21</v>
      </c>
      <c r="B69" s="79" t="s">
        <v>128</v>
      </c>
      <c r="C69" s="80">
        <f>C70+C71</f>
        <v>6631.85655</v>
      </c>
      <c r="D69" s="80">
        <f>D70+D71</f>
        <v>6166.79232</v>
      </c>
      <c r="E69" s="82">
        <f t="shared" si="0"/>
        <v>92.98742024207382</v>
      </c>
    </row>
    <row r="70" spans="1:5" ht="14.25">
      <c r="A70" s="55" t="s">
        <v>79</v>
      </c>
      <c r="B70" s="41" t="s">
        <v>129</v>
      </c>
      <c r="C70" s="59">
        <v>570</v>
      </c>
      <c r="D70" s="59">
        <v>326.5</v>
      </c>
      <c r="E70" s="83">
        <f t="shared" si="0"/>
        <v>57.280701754385966</v>
      </c>
    </row>
    <row r="71" spans="1:5" ht="25.5">
      <c r="A71" s="55" t="s">
        <v>80</v>
      </c>
      <c r="B71" s="41" t="s">
        <v>130</v>
      </c>
      <c r="C71" s="59">
        <v>6061.85655</v>
      </c>
      <c r="D71" s="59">
        <v>5840.29232</v>
      </c>
      <c r="E71" s="83">
        <f t="shared" si="0"/>
        <v>96.34494435537243</v>
      </c>
    </row>
    <row r="72" spans="1:5" s="81" customFormat="1" ht="25.5">
      <c r="A72" s="78" t="s">
        <v>22</v>
      </c>
      <c r="B72" s="79" t="s">
        <v>131</v>
      </c>
      <c r="C72" s="80">
        <f>C73+C74</f>
        <v>6018.7</v>
      </c>
      <c r="D72" s="80">
        <f>D73+D74</f>
        <v>4488.67274</v>
      </c>
      <c r="E72" s="82">
        <f t="shared" si="0"/>
        <v>74.57877515078007</v>
      </c>
    </row>
    <row r="73" spans="1:5" ht="76.5">
      <c r="A73" s="55" t="s">
        <v>81</v>
      </c>
      <c r="B73" s="41" t="s">
        <v>132</v>
      </c>
      <c r="C73" s="58">
        <v>5000</v>
      </c>
      <c r="D73" s="58">
        <v>0</v>
      </c>
      <c r="E73" s="83">
        <f t="shared" si="0"/>
        <v>0</v>
      </c>
    </row>
    <row r="74" spans="1:5" ht="89.25">
      <c r="A74" s="55" t="s">
        <v>82</v>
      </c>
      <c r="B74" s="41" t="s">
        <v>133</v>
      </c>
      <c r="C74" s="58">
        <v>1018.7</v>
      </c>
      <c r="D74" s="58">
        <v>4488.67274</v>
      </c>
      <c r="E74" s="83">
        <f t="shared" si="0"/>
        <v>440.62753902032006</v>
      </c>
    </row>
    <row r="75" spans="1:5" s="81" customFormat="1" ht="14.25">
      <c r="A75" s="78" t="s">
        <v>23</v>
      </c>
      <c r="B75" s="79" t="s">
        <v>134</v>
      </c>
      <c r="C75" s="80">
        <v>0</v>
      </c>
      <c r="D75" s="80">
        <v>0</v>
      </c>
      <c r="E75" s="82" t="e">
        <f t="shared" si="0"/>
        <v>#DIV/0!</v>
      </c>
    </row>
    <row r="76" spans="1:5" s="81" customFormat="1" ht="14.25">
      <c r="A76" s="78" t="s">
        <v>24</v>
      </c>
      <c r="B76" s="79" t="s">
        <v>135</v>
      </c>
      <c r="C76" s="80">
        <v>3990</v>
      </c>
      <c r="D76" s="80">
        <v>2922.67497</v>
      </c>
      <c r="E76" s="82">
        <f t="shared" si="0"/>
        <v>73.2499992481203</v>
      </c>
    </row>
    <row r="77" spans="1:5" s="81" customFormat="1" ht="14.25">
      <c r="A77" s="78" t="s">
        <v>25</v>
      </c>
      <c r="B77" s="79" t="s">
        <v>136</v>
      </c>
      <c r="C77" s="80">
        <v>6542.76633</v>
      </c>
      <c r="D77" s="80">
        <v>7449.59828</v>
      </c>
      <c r="E77" s="82">
        <f t="shared" si="0"/>
        <v>113.8600693385912</v>
      </c>
    </row>
    <row r="78" spans="1:5" s="5" customFormat="1" ht="55.5" customHeight="1">
      <c r="A78" s="56" t="s">
        <v>251</v>
      </c>
      <c r="B78" s="40" t="s">
        <v>250</v>
      </c>
      <c r="C78" s="59">
        <v>1549.65219</v>
      </c>
      <c r="D78" s="59">
        <v>1549.65219</v>
      </c>
      <c r="E78" s="83">
        <f t="shared" si="0"/>
        <v>100</v>
      </c>
    </row>
    <row r="79" spans="1:5" s="33" customFormat="1" ht="25.5">
      <c r="A79" s="54" t="s">
        <v>26</v>
      </c>
      <c r="B79" s="39" t="s">
        <v>137</v>
      </c>
      <c r="C79" s="58">
        <v>-10859.94929</v>
      </c>
      <c r="D79" s="58">
        <v>-10859.94929</v>
      </c>
      <c r="E79" s="83">
        <f aca="true" t="shared" si="1" ref="E79:E142">D79/C79*100</f>
        <v>100</v>
      </c>
    </row>
    <row r="80" spans="1:5" s="73" customFormat="1" ht="15">
      <c r="A80" s="74" t="s">
        <v>33</v>
      </c>
      <c r="B80" s="70" t="s">
        <v>274</v>
      </c>
      <c r="C80" s="75">
        <f>C81+C88+C108+C141+C143</f>
        <v>499259.08903000003</v>
      </c>
      <c r="D80" s="75">
        <f>D81+D88+D108+D141+D143</f>
        <v>499259.08903000003</v>
      </c>
      <c r="E80" s="72">
        <f t="shared" si="1"/>
        <v>100</v>
      </c>
    </row>
    <row r="81" spans="1:5" s="33" customFormat="1" ht="25.5">
      <c r="A81" s="42" t="s">
        <v>139</v>
      </c>
      <c r="B81" s="39" t="s">
        <v>201</v>
      </c>
      <c r="C81" s="60">
        <f>C82+C86+C87</f>
        <v>111237.1</v>
      </c>
      <c r="D81" s="60">
        <f>D82+D86+D87</f>
        <v>111237.1</v>
      </c>
      <c r="E81" s="83">
        <f t="shared" si="1"/>
        <v>100</v>
      </c>
    </row>
    <row r="82" spans="1:5" s="33" customFormat="1" ht="25.5">
      <c r="A82" s="43" t="s">
        <v>140</v>
      </c>
      <c r="B82" s="39" t="s">
        <v>202</v>
      </c>
      <c r="C82" s="61">
        <f>C84+C85</f>
        <v>26894.6</v>
      </c>
      <c r="D82" s="61">
        <f>D84+D85</f>
        <v>26894.6</v>
      </c>
      <c r="E82" s="83">
        <f t="shared" si="1"/>
        <v>100</v>
      </c>
    </row>
    <row r="83" spans="1:5" s="33" customFormat="1" ht="9.75" customHeight="1">
      <c r="A83" s="44" t="s">
        <v>141</v>
      </c>
      <c r="B83" s="39"/>
      <c r="C83" s="61"/>
      <c r="D83" s="62"/>
      <c r="E83" s="83"/>
    </row>
    <row r="84" spans="1:5" s="33" customFormat="1" ht="25.5">
      <c r="A84" s="43" t="s">
        <v>142</v>
      </c>
      <c r="B84" s="39"/>
      <c r="C84" s="61">
        <v>20754.5</v>
      </c>
      <c r="D84" s="62">
        <v>20754.5</v>
      </c>
      <c r="E84" s="83">
        <f t="shared" si="1"/>
        <v>100</v>
      </c>
    </row>
    <row r="85" spans="1:5" s="33" customFormat="1" ht="25.5">
      <c r="A85" s="43" t="s">
        <v>143</v>
      </c>
      <c r="B85" s="39"/>
      <c r="C85" s="61">
        <v>6140.1</v>
      </c>
      <c r="D85" s="62">
        <v>6140.1</v>
      </c>
      <c r="E85" s="83">
        <f t="shared" si="1"/>
        <v>100</v>
      </c>
    </row>
    <row r="86" spans="1:5" s="33" customFormat="1" ht="38.25">
      <c r="A86" s="43" t="s">
        <v>144</v>
      </c>
      <c r="B86" s="39" t="s">
        <v>203</v>
      </c>
      <c r="C86" s="61">
        <v>80913.5</v>
      </c>
      <c r="D86" s="62">
        <v>80913.5</v>
      </c>
      <c r="E86" s="83">
        <f t="shared" si="1"/>
        <v>100</v>
      </c>
    </row>
    <row r="87" spans="1:5" s="33" customFormat="1" ht="51">
      <c r="A87" s="43" t="s">
        <v>145</v>
      </c>
      <c r="B87" s="39" t="s">
        <v>204</v>
      </c>
      <c r="C87" s="61">
        <v>3429</v>
      </c>
      <c r="D87" s="62">
        <v>3429</v>
      </c>
      <c r="E87" s="83">
        <f t="shared" si="1"/>
        <v>100</v>
      </c>
    </row>
    <row r="88" spans="1:5" s="33" customFormat="1" ht="25.5">
      <c r="A88" s="45" t="s">
        <v>146</v>
      </c>
      <c r="B88" s="39" t="s">
        <v>205</v>
      </c>
      <c r="C88" s="63">
        <f>SUM(C89:C92,C93:C99)</f>
        <v>196506.58659999998</v>
      </c>
      <c r="D88" s="63">
        <f>SUM(D89:D92,D93:D99)</f>
        <v>196506.58659999998</v>
      </c>
      <c r="E88" s="83">
        <f t="shared" si="1"/>
        <v>100</v>
      </c>
    </row>
    <row r="89" spans="1:5" s="33" customFormat="1" ht="25.5">
      <c r="A89" s="43" t="s">
        <v>148</v>
      </c>
      <c r="B89" s="39" t="s">
        <v>206</v>
      </c>
      <c r="C89" s="64">
        <v>2050.147</v>
      </c>
      <c r="D89" s="62">
        <v>2050.147</v>
      </c>
      <c r="E89" s="83">
        <f t="shared" si="1"/>
        <v>100</v>
      </c>
    </row>
    <row r="90" spans="1:5" s="33" customFormat="1" ht="51">
      <c r="A90" s="43" t="s">
        <v>149</v>
      </c>
      <c r="B90" s="39" t="s">
        <v>207</v>
      </c>
      <c r="C90" s="64">
        <v>5620.4996</v>
      </c>
      <c r="D90" s="62">
        <v>5620.4996</v>
      </c>
      <c r="E90" s="83">
        <f t="shared" si="1"/>
        <v>100</v>
      </c>
    </row>
    <row r="91" spans="1:5" s="33" customFormat="1" ht="38.25">
      <c r="A91" s="43" t="s">
        <v>150</v>
      </c>
      <c r="B91" s="39" t="s">
        <v>208</v>
      </c>
      <c r="C91" s="64">
        <v>15665.87</v>
      </c>
      <c r="D91" s="62">
        <v>15665.87</v>
      </c>
      <c r="E91" s="83">
        <f t="shared" si="1"/>
        <v>100</v>
      </c>
    </row>
    <row r="92" spans="1:5" s="33" customFormat="1" ht="38.25">
      <c r="A92" s="43" t="s">
        <v>151</v>
      </c>
      <c r="B92" s="39" t="s">
        <v>209</v>
      </c>
      <c r="C92" s="64">
        <v>3131.7</v>
      </c>
      <c r="D92" s="62">
        <v>3131.7</v>
      </c>
      <c r="E92" s="83">
        <f t="shared" si="1"/>
        <v>100</v>
      </c>
    </row>
    <row r="93" spans="1:5" s="33" customFormat="1" ht="25.5">
      <c r="A93" s="43" t="s">
        <v>152</v>
      </c>
      <c r="B93" s="39" t="s">
        <v>210</v>
      </c>
      <c r="C93" s="64">
        <v>27440.39</v>
      </c>
      <c r="D93" s="62">
        <v>27440.39</v>
      </c>
      <c r="E93" s="83">
        <f t="shared" si="1"/>
        <v>100</v>
      </c>
    </row>
    <row r="94" spans="1:5" s="33" customFormat="1" ht="25.5">
      <c r="A94" s="43" t="s">
        <v>153</v>
      </c>
      <c r="B94" s="39" t="s">
        <v>211</v>
      </c>
      <c r="C94" s="64">
        <v>85.5</v>
      </c>
      <c r="D94" s="62">
        <v>85.5</v>
      </c>
      <c r="E94" s="83">
        <f t="shared" si="1"/>
        <v>100</v>
      </c>
    </row>
    <row r="95" spans="1:5" s="33" customFormat="1" ht="51">
      <c r="A95" s="43" t="s">
        <v>154</v>
      </c>
      <c r="B95" s="39" t="s">
        <v>212</v>
      </c>
      <c r="C95" s="64">
        <v>67100</v>
      </c>
      <c r="D95" s="62">
        <v>67100</v>
      </c>
      <c r="E95" s="83">
        <f t="shared" si="1"/>
        <v>100</v>
      </c>
    </row>
    <row r="96" spans="1:5" s="33" customFormat="1" ht="38.25">
      <c r="A96" s="43" t="s">
        <v>155</v>
      </c>
      <c r="B96" s="39" t="s">
        <v>213</v>
      </c>
      <c r="C96" s="64">
        <v>6552</v>
      </c>
      <c r="D96" s="62">
        <v>6552</v>
      </c>
      <c r="E96" s="83">
        <f t="shared" si="1"/>
        <v>100</v>
      </c>
    </row>
    <row r="97" spans="1:5" s="33" customFormat="1" ht="25.5">
      <c r="A97" s="43" t="s">
        <v>156</v>
      </c>
      <c r="B97" s="39" t="s">
        <v>214</v>
      </c>
      <c r="C97" s="64">
        <v>7285.305</v>
      </c>
      <c r="D97" s="62">
        <v>7285.305</v>
      </c>
      <c r="E97" s="83">
        <f t="shared" si="1"/>
        <v>100</v>
      </c>
    </row>
    <row r="98" spans="1:5" s="33" customFormat="1" ht="38.25">
      <c r="A98" s="43" t="s">
        <v>157</v>
      </c>
      <c r="B98" s="39" t="s">
        <v>215</v>
      </c>
      <c r="C98" s="64">
        <v>24271.6</v>
      </c>
      <c r="D98" s="62">
        <v>24271.6</v>
      </c>
      <c r="E98" s="83">
        <f t="shared" si="1"/>
        <v>100</v>
      </c>
    </row>
    <row r="99" spans="1:5" s="33" customFormat="1" ht="14.25">
      <c r="A99" s="46" t="s">
        <v>158</v>
      </c>
      <c r="B99" s="39" t="s">
        <v>216</v>
      </c>
      <c r="C99" s="65">
        <f>SUM(C101:C107)</f>
        <v>37303.575</v>
      </c>
      <c r="D99" s="65">
        <f>SUM(D101:D107)</f>
        <v>37303.575</v>
      </c>
      <c r="E99" s="83">
        <f t="shared" si="1"/>
        <v>100</v>
      </c>
    </row>
    <row r="100" spans="1:5" s="33" customFormat="1" ht="9.75" customHeight="1">
      <c r="A100" s="43" t="s">
        <v>141</v>
      </c>
      <c r="B100" s="39"/>
      <c r="C100" s="61"/>
      <c r="D100" s="62"/>
      <c r="E100" s="83"/>
    </row>
    <row r="101" spans="1:5" s="33" customFormat="1" ht="25.5">
      <c r="A101" s="43" t="s">
        <v>159</v>
      </c>
      <c r="B101" s="39"/>
      <c r="C101" s="61">
        <v>12747</v>
      </c>
      <c r="D101" s="62">
        <v>12747</v>
      </c>
      <c r="E101" s="83">
        <f t="shared" si="1"/>
        <v>100</v>
      </c>
    </row>
    <row r="102" spans="1:5" s="33" customFormat="1" ht="38.25">
      <c r="A102" s="43" t="s">
        <v>160</v>
      </c>
      <c r="B102" s="39"/>
      <c r="C102" s="61">
        <v>208</v>
      </c>
      <c r="D102" s="62">
        <v>208</v>
      </c>
      <c r="E102" s="83">
        <f t="shared" si="1"/>
        <v>100</v>
      </c>
    </row>
    <row r="103" spans="1:5" s="33" customFormat="1" ht="38.25">
      <c r="A103" s="43" t="s">
        <v>161</v>
      </c>
      <c r="B103" s="39"/>
      <c r="C103" s="61">
        <v>4525.9</v>
      </c>
      <c r="D103" s="62">
        <v>4525.9</v>
      </c>
      <c r="E103" s="83">
        <f t="shared" si="1"/>
        <v>100</v>
      </c>
    </row>
    <row r="104" spans="1:5" s="33" customFormat="1" ht="25.5">
      <c r="A104" s="43" t="s">
        <v>162</v>
      </c>
      <c r="B104" s="39"/>
      <c r="C104" s="61">
        <v>12064.975</v>
      </c>
      <c r="D104" s="62">
        <v>12064.975</v>
      </c>
      <c r="E104" s="83">
        <f t="shared" si="1"/>
        <v>100</v>
      </c>
    </row>
    <row r="105" spans="1:5" s="33" customFormat="1" ht="25.5">
      <c r="A105" s="43" t="s">
        <v>147</v>
      </c>
      <c r="B105" s="39"/>
      <c r="C105" s="61">
        <v>5864</v>
      </c>
      <c r="D105" s="62">
        <v>5864</v>
      </c>
      <c r="E105" s="83">
        <f t="shared" si="1"/>
        <v>100</v>
      </c>
    </row>
    <row r="106" spans="1:5" s="33" customFormat="1" ht="38.25">
      <c r="A106" s="43" t="s">
        <v>163</v>
      </c>
      <c r="B106" s="39"/>
      <c r="C106" s="61">
        <v>255</v>
      </c>
      <c r="D106" s="62">
        <v>255</v>
      </c>
      <c r="E106" s="83">
        <f t="shared" si="1"/>
        <v>100</v>
      </c>
    </row>
    <row r="107" spans="1:5" s="33" customFormat="1" ht="25.5">
      <c r="A107" s="47" t="s">
        <v>164</v>
      </c>
      <c r="B107" s="39"/>
      <c r="C107" s="61">
        <v>1638.7</v>
      </c>
      <c r="D107" s="62">
        <v>1638.7</v>
      </c>
      <c r="E107" s="83">
        <f t="shared" si="1"/>
        <v>100</v>
      </c>
    </row>
    <row r="108" spans="1:5" s="33" customFormat="1" ht="25.5">
      <c r="A108" s="48" t="s">
        <v>165</v>
      </c>
      <c r="B108" s="39" t="s">
        <v>217</v>
      </c>
      <c r="C108" s="63">
        <f>SUM(C109:C111,C112,C113,C114,C115:C117,C118,C132,C133,C134,C135,C136,C137,C138,C139,C140)</f>
        <v>190317.52468</v>
      </c>
      <c r="D108" s="63">
        <f>SUM(D109:D111,D112,D113,D114,D115:D117,D118,D132,D133,D134,D135,D136,D137,D138,D139,D140)</f>
        <v>190317.52468</v>
      </c>
      <c r="E108" s="83">
        <f t="shared" si="1"/>
        <v>100</v>
      </c>
    </row>
    <row r="109" spans="1:5" s="33" customFormat="1" ht="25.5">
      <c r="A109" s="49" t="s">
        <v>166</v>
      </c>
      <c r="B109" s="39" t="s">
        <v>218</v>
      </c>
      <c r="C109" s="64">
        <v>23904.43868</v>
      </c>
      <c r="D109" s="62">
        <v>23904.43868</v>
      </c>
      <c r="E109" s="83">
        <f t="shared" si="1"/>
        <v>100</v>
      </c>
    </row>
    <row r="110" spans="1:5" s="33" customFormat="1" ht="25.5">
      <c r="A110" s="49" t="s">
        <v>167</v>
      </c>
      <c r="B110" s="39" t="s">
        <v>219</v>
      </c>
      <c r="C110" s="64">
        <v>899</v>
      </c>
      <c r="D110" s="62">
        <v>899</v>
      </c>
      <c r="E110" s="83">
        <f t="shared" si="1"/>
        <v>100</v>
      </c>
    </row>
    <row r="111" spans="1:5" s="33" customFormat="1" ht="63.75">
      <c r="A111" s="49" t="s">
        <v>168</v>
      </c>
      <c r="B111" s="39" t="s">
        <v>220</v>
      </c>
      <c r="C111" s="64">
        <v>10</v>
      </c>
      <c r="D111" s="62">
        <v>10</v>
      </c>
      <c r="E111" s="83">
        <f t="shared" si="1"/>
        <v>100</v>
      </c>
    </row>
    <row r="112" spans="1:5" s="33" customFormat="1" ht="25.5">
      <c r="A112" s="49" t="s">
        <v>169</v>
      </c>
      <c r="B112" s="39" t="s">
        <v>221</v>
      </c>
      <c r="C112" s="64">
        <v>14492</v>
      </c>
      <c r="D112" s="62">
        <v>14492</v>
      </c>
      <c r="E112" s="83">
        <f t="shared" si="1"/>
        <v>100</v>
      </c>
    </row>
    <row r="113" spans="1:5" s="33" customFormat="1" ht="25.5">
      <c r="A113" s="49" t="s">
        <v>170</v>
      </c>
      <c r="B113" s="39" t="s">
        <v>222</v>
      </c>
      <c r="C113" s="64">
        <v>6832</v>
      </c>
      <c r="D113" s="62">
        <v>6832</v>
      </c>
      <c r="E113" s="83">
        <f t="shared" si="1"/>
        <v>100</v>
      </c>
    </row>
    <row r="114" spans="1:5" s="33" customFormat="1" ht="38.25">
      <c r="A114" s="49" t="s">
        <v>171</v>
      </c>
      <c r="B114" s="39" t="s">
        <v>223</v>
      </c>
      <c r="C114" s="64">
        <v>1343.2</v>
      </c>
      <c r="D114" s="62">
        <v>1343.2</v>
      </c>
      <c r="E114" s="83">
        <f t="shared" si="1"/>
        <v>100</v>
      </c>
    </row>
    <row r="115" spans="1:5" s="33" customFormat="1" ht="38.25">
      <c r="A115" s="49" t="s">
        <v>172</v>
      </c>
      <c r="B115" s="39" t="s">
        <v>224</v>
      </c>
      <c r="C115" s="64">
        <v>411.7</v>
      </c>
      <c r="D115" s="62">
        <v>411.7</v>
      </c>
      <c r="E115" s="83">
        <f t="shared" si="1"/>
        <v>100</v>
      </c>
    </row>
    <row r="116" spans="1:5" s="33" customFormat="1" ht="51">
      <c r="A116" s="49" t="s">
        <v>173</v>
      </c>
      <c r="B116" s="39" t="s">
        <v>225</v>
      </c>
      <c r="C116" s="64">
        <v>2997</v>
      </c>
      <c r="D116" s="62">
        <v>2997</v>
      </c>
      <c r="E116" s="83">
        <f t="shared" si="1"/>
        <v>100</v>
      </c>
    </row>
    <row r="117" spans="1:5" s="33" customFormat="1" ht="38.25">
      <c r="A117" s="49" t="s">
        <v>174</v>
      </c>
      <c r="B117" s="39" t="s">
        <v>226</v>
      </c>
      <c r="C117" s="64">
        <v>10669</v>
      </c>
      <c r="D117" s="62">
        <v>10669</v>
      </c>
      <c r="E117" s="83">
        <f t="shared" si="1"/>
        <v>100</v>
      </c>
    </row>
    <row r="118" spans="1:5" s="33" customFormat="1" ht="38.25">
      <c r="A118" s="46" t="s">
        <v>175</v>
      </c>
      <c r="B118" s="39" t="s">
        <v>227</v>
      </c>
      <c r="C118" s="65">
        <f>SUM(C120:C131)</f>
        <v>97376.267</v>
      </c>
      <c r="D118" s="65">
        <f>SUM(D120:D131)</f>
        <v>97376.267</v>
      </c>
      <c r="E118" s="83">
        <f t="shared" si="1"/>
        <v>100</v>
      </c>
    </row>
    <row r="119" spans="1:5" s="33" customFormat="1" ht="9.75" customHeight="1">
      <c r="A119" s="44" t="s">
        <v>176</v>
      </c>
      <c r="B119" s="39"/>
      <c r="C119" s="61"/>
      <c r="D119" s="62"/>
      <c r="E119" s="83"/>
    </row>
    <row r="120" spans="1:5" s="33" customFormat="1" ht="51">
      <c r="A120" s="49" t="s">
        <v>177</v>
      </c>
      <c r="B120" s="39"/>
      <c r="C120" s="61">
        <v>67466</v>
      </c>
      <c r="D120" s="62">
        <v>67466</v>
      </c>
      <c r="E120" s="83">
        <f t="shared" si="1"/>
        <v>100</v>
      </c>
    </row>
    <row r="121" spans="1:5" s="33" customFormat="1" ht="25.5">
      <c r="A121" s="43" t="s">
        <v>178</v>
      </c>
      <c r="B121" s="39"/>
      <c r="C121" s="61">
        <v>333</v>
      </c>
      <c r="D121" s="62">
        <v>333</v>
      </c>
      <c r="E121" s="83">
        <f t="shared" si="1"/>
        <v>100</v>
      </c>
    </row>
    <row r="122" spans="1:5" s="33" customFormat="1" ht="25.5">
      <c r="A122" s="43" t="s">
        <v>179</v>
      </c>
      <c r="B122" s="39"/>
      <c r="C122" s="61">
        <v>2065</v>
      </c>
      <c r="D122" s="62">
        <v>2065</v>
      </c>
      <c r="E122" s="83">
        <f t="shared" si="1"/>
        <v>100</v>
      </c>
    </row>
    <row r="123" spans="1:5" s="33" customFormat="1" ht="25.5">
      <c r="A123" s="43" t="s">
        <v>180</v>
      </c>
      <c r="B123" s="39"/>
      <c r="C123" s="61">
        <v>766</v>
      </c>
      <c r="D123" s="62">
        <v>766</v>
      </c>
      <c r="E123" s="83">
        <f t="shared" si="1"/>
        <v>100</v>
      </c>
    </row>
    <row r="124" spans="1:5" s="33" customFormat="1" ht="38.25">
      <c r="A124" s="43" t="s">
        <v>181</v>
      </c>
      <c r="B124" s="39"/>
      <c r="C124" s="61">
        <v>58.955</v>
      </c>
      <c r="D124" s="62">
        <v>58.955</v>
      </c>
      <c r="E124" s="83">
        <f t="shared" si="1"/>
        <v>100</v>
      </c>
    </row>
    <row r="125" spans="1:5" s="33" customFormat="1" ht="51">
      <c r="A125" s="43" t="s">
        <v>182</v>
      </c>
      <c r="B125" s="39"/>
      <c r="C125" s="61">
        <v>12138</v>
      </c>
      <c r="D125" s="62">
        <v>12138</v>
      </c>
      <c r="E125" s="83">
        <f t="shared" si="1"/>
        <v>100</v>
      </c>
    </row>
    <row r="126" spans="1:5" s="33" customFormat="1" ht="38.25">
      <c r="A126" s="43" t="s">
        <v>183</v>
      </c>
      <c r="B126" s="39"/>
      <c r="C126" s="61">
        <v>428.4</v>
      </c>
      <c r="D126" s="62">
        <v>428.4</v>
      </c>
      <c r="E126" s="83">
        <f t="shared" si="1"/>
        <v>100</v>
      </c>
    </row>
    <row r="127" spans="1:5" s="33" customFormat="1" ht="25.5">
      <c r="A127" s="43" t="s">
        <v>184</v>
      </c>
      <c r="B127" s="39"/>
      <c r="C127" s="61">
        <v>2456.8</v>
      </c>
      <c r="D127" s="62">
        <v>2456.8</v>
      </c>
      <c r="E127" s="83">
        <f t="shared" si="1"/>
        <v>100</v>
      </c>
    </row>
    <row r="128" spans="1:5" s="33" customFormat="1" ht="51">
      <c r="A128" s="43" t="s">
        <v>185</v>
      </c>
      <c r="B128" s="39"/>
      <c r="C128" s="61">
        <v>639</v>
      </c>
      <c r="D128" s="62">
        <v>639</v>
      </c>
      <c r="E128" s="83">
        <f t="shared" si="1"/>
        <v>100</v>
      </c>
    </row>
    <row r="129" spans="1:5" s="33" customFormat="1" ht="51">
      <c r="A129" s="43" t="s">
        <v>186</v>
      </c>
      <c r="B129" s="39"/>
      <c r="C129" s="61">
        <v>10386.212</v>
      </c>
      <c r="D129" s="62">
        <v>10386.212</v>
      </c>
      <c r="E129" s="83">
        <f t="shared" si="1"/>
        <v>100</v>
      </c>
    </row>
    <row r="130" spans="1:5" s="33" customFormat="1" ht="51">
      <c r="A130" s="43" t="s">
        <v>187</v>
      </c>
      <c r="B130" s="39"/>
      <c r="C130" s="61">
        <v>638.1</v>
      </c>
      <c r="D130" s="62">
        <v>638.1</v>
      </c>
      <c r="E130" s="83">
        <f t="shared" si="1"/>
        <v>100</v>
      </c>
    </row>
    <row r="131" spans="1:5" s="33" customFormat="1" ht="38.25">
      <c r="A131" s="43" t="s">
        <v>188</v>
      </c>
      <c r="B131" s="39"/>
      <c r="C131" s="61">
        <v>0.8</v>
      </c>
      <c r="D131" s="62">
        <v>0.8</v>
      </c>
      <c r="E131" s="83">
        <f t="shared" si="1"/>
        <v>100</v>
      </c>
    </row>
    <row r="132" spans="1:5" s="33" customFormat="1" ht="51">
      <c r="A132" s="43" t="s">
        <v>189</v>
      </c>
      <c r="B132" s="39" t="s">
        <v>228</v>
      </c>
      <c r="C132" s="61">
        <v>4972.664</v>
      </c>
      <c r="D132" s="62">
        <v>4972.664</v>
      </c>
      <c r="E132" s="83">
        <f t="shared" si="1"/>
        <v>100</v>
      </c>
    </row>
    <row r="133" spans="1:5" s="33" customFormat="1" ht="25.5">
      <c r="A133" s="43" t="s">
        <v>190</v>
      </c>
      <c r="B133" s="39" t="s">
        <v>229</v>
      </c>
      <c r="C133" s="61">
        <v>13970.22</v>
      </c>
      <c r="D133" s="62">
        <v>13970.22</v>
      </c>
      <c r="E133" s="83">
        <f t="shared" si="1"/>
        <v>100</v>
      </c>
    </row>
    <row r="134" spans="1:5" s="33" customFormat="1" ht="25.5">
      <c r="A134" s="43" t="s">
        <v>191</v>
      </c>
      <c r="B134" s="39" t="s">
        <v>230</v>
      </c>
      <c r="C134" s="61">
        <v>1795.4</v>
      </c>
      <c r="D134" s="62">
        <v>1795.4</v>
      </c>
      <c r="E134" s="83">
        <f t="shared" si="1"/>
        <v>100</v>
      </c>
    </row>
    <row r="135" spans="1:5" s="33" customFormat="1" ht="76.5">
      <c r="A135" s="43" t="s">
        <v>231</v>
      </c>
      <c r="B135" s="39" t="s">
        <v>232</v>
      </c>
      <c r="C135" s="61">
        <v>724.1</v>
      </c>
      <c r="D135" s="62">
        <v>724.1</v>
      </c>
      <c r="E135" s="83">
        <f t="shared" si="1"/>
        <v>100</v>
      </c>
    </row>
    <row r="136" spans="1:5" s="33" customFormat="1" ht="25.5">
      <c r="A136" s="43" t="s">
        <v>192</v>
      </c>
      <c r="B136" s="39" t="s">
        <v>233</v>
      </c>
      <c r="C136" s="61">
        <v>711</v>
      </c>
      <c r="D136" s="62">
        <v>711</v>
      </c>
      <c r="E136" s="83">
        <f t="shared" si="1"/>
        <v>100</v>
      </c>
    </row>
    <row r="137" spans="1:5" s="33" customFormat="1" ht="38.25">
      <c r="A137" s="43" t="s">
        <v>193</v>
      </c>
      <c r="B137" s="39" t="s">
        <v>234</v>
      </c>
      <c r="C137" s="61">
        <v>1845.5</v>
      </c>
      <c r="D137" s="62">
        <v>1845.5</v>
      </c>
      <c r="E137" s="83">
        <f t="shared" si="1"/>
        <v>100</v>
      </c>
    </row>
    <row r="138" spans="1:5" s="33" customFormat="1" ht="25.5">
      <c r="A138" s="43" t="s">
        <v>194</v>
      </c>
      <c r="B138" s="39" t="s">
        <v>235</v>
      </c>
      <c r="C138" s="61">
        <v>2684.035</v>
      </c>
      <c r="D138" s="62">
        <v>2684.035</v>
      </c>
      <c r="E138" s="83">
        <f t="shared" si="1"/>
        <v>100</v>
      </c>
    </row>
    <row r="139" spans="1:5" s="33" customFormat="1" ht="89.25">
      <c r="A139" s="43" t="s">
        <v>195</v>
      </c>
      <c r="B139" s="39" t="s">
        <v>236</v>
      </c>
      <c r="C139" s="61">
        <v>3510</v>
      </c>
      <c r="D139" s="62">
        <v>3510</v>
      </c>
      <c r="E139" s="83">
        <f t="shared" si="1"/>
        <v>100</v>
      </c>
    </row>
    <row r="140" spans="1:5" s="33" customFormat="1" ht="63.75">
      <c r="A140" s="43" t="s">
        <v>196</v>
      </c>
      <c r="B140" s="39" t="s">
        <v>237</v>
      </c>
      <c r="C140" s="61">
        <v>1170</v>
      </c>
      <c r="D140" s="62">
        <v>1170</v>
      </c>
      <c r="E140" s="83">
        <f t="shared" si="1"/>
        <v>100</v>
      </c>
    </row>
    <row r="141" spans="1:5" s="33" customFormat="1" ht="38.25">
      <c r="A141" s="50" t="s">
        <v>197</v>
      </c>
      <c r="B141" s="39" t="s">
        <v>238</v>
      </c>
      <c r="C141" s="63">
        <f>C142</f>
        <v>333.01375</v>
      </c>
      <c r="D141" s="66">
        <f>D142</f>
        <v>333.01375</v>
      </c>
      <c r="E141" s="83">
        <f t="shared" si="1"/>
        <v>100</v>
      </c>
    </row>
    <row r="142" spans="1:5" s="33" customFormat="1" ht="14.25">
      <c r="A142" s="51" t="s">
        <v>198</v>
      </c>
      <c r="B142" s="39" t="s">
        <v>239</v>
      </c>
      <c r="C142" s="61">
        <v>333.01375</v>
      </c>
      <c r="D142" s="62">
        <v>333.01375</v>
      </c>
      <c r="E142" s="83">
        <f t="shared" si="1"/>
        <v>100</v>
      </c>
    </row>
    <row r="143" spans="1:5" s="33" customFormat="1" ht="14.25">
      <c r="A143" s="52" t="s">
        <v>199</v>
      </c>
      <c r="B143" s="39" t="s">
        <v>240</v>
      </c>
      <c r="C143" s="67">
        <f>C144</f>
        <v>864.864</v>
      </c>
      <c r="D143" s="68">
        <f>D144</f>
        <v>864.864</v>
      </c>
      <c r="E143" s="83">
        <f aca="true" t="shared" si="2" ref="E143:E148">D143/C143*100</f>
        <v>100</v>
      </c>
    </row>
    <row r="144" spans="1:5" s="33" customFormat="1" ht="25.5">
      <c r="A144" s="43" t="s">
        <v>200</v>
      </c>
      <c r="B144" s="39" t="s">
        <v>241</v>
      </c>
      <c r="C144" s="61">
        <v>864.864</v>
      </c>
      <c r="D144" s="62">
        <v>864.864</v>
      </c>
      <c r="E144" s="83">
        <f t="shared" si="2"/>
        <v>100</v>
      </c>
    </row>
    <row r="145" spans="1:5" s="33" customFormat="1" ht="22.5">
      <c r="A145" s="38" t="s">
        <v>83</v>
      </c>
      <c r="B145" s="39" t="s">
        <v>138</v>
      </c>
      <c r="C145" s="58">
        <v>1494.84532</v>
      </c>
      <c r="D145" s="58">
        <v>1187.41367</v>
      </c>
      <c r="E145" s="83">
        <f t="shared" si="2"/>
        <v>79.43388216247016</v>
      </c>
    </row>
    <row r="146" spans="1:5" ht="38.25" hidden="1">
      <c r="A146" s="86" t="s">
        <v>254</v>
      </c>
      <c r="B146" s="39" t="s">
        <v>247</v>
      </c>
      <c r="C146" s="76">
        <v>420.91545</v>
      </c>
      <c r="D146" s="76">
        <v>0</v>
      </c>
      <c r="E146" s="83">
        <f t="shared" si="2"/>
        <v>0</v>
      </c>
    </row>
    <row r="147" spans="1:5" ht="14.25" hidden="1">
      <c r="A147" s="86"/>
      <c r="B147" s="39" t="s">
        <v>248</v>
      </c>
      <c r="C147" s="77">
        <v>1073.92987</v>
      </c>
      <c r="D147" s="77">
        <v>289.72401</v>
      </c>
      <c r="E147" s="83">
        <f t="shared" si="2"/>
        <v>26.97792640780166</v>
      </c>
    </row>
    <row r="148" spans="1:5" ht="51" hidden="1">
      <c r="A148" s="86" t="s">
        <v>253</v>
      </c>
      <c r="B148" s="39" t="s">
        <v>249</v>
      </c>
      <c r="C148" s="77">
        <v>0</v>
      </c>
      <c r="D148" s="77">
        <v>897.68966</v>
      </c>
      <c r="E148" s="83" t="e">
        <f t="shared" si="2"/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" sqref="E3"/>
    </sheetView>
  </sheetViews>
  <sheetFormatPr defaultColWidth="9.140625" defaultRowHeight="12.75"/>
  <cols>
    <col min="1" max="1" width="44.28125" style="32" customWidth="1"/>
    <col min="2" max="2" width="20.57421875" style="30" customWidth="1"/>
    <col min="3" max="3" width="14.7109375" style="30" customWidth="1"/>
    <col min="4" max="4" width="15.00390625" style="30" customWidth="1"/>
    <col min="5" max="5" width="13.7109375" style="30" customWidth="1"/>
  </cols>
  <sheetData>
    <row r="1" ht="12.75">
      <c r="E1" s="89" t="s">
        <v>275</v>
      </c>
    </row>
    <row r="2" ht="12.75">
      <c r="E2" s="89" t="s">
        <v>276</v>
      </c>
    </row>
    <row r="3" ht="12.75">
      <c r="E3" s="89" t="s">
        <v>278</v>
      </c>
    </row>
    <row r="5" spans="1:5" s="31" customFormat="1" ht="14.25">
      <c r="A5" s="87" t="s">
        <v>255</v>
      </c>
      <c r="B5" s="30"/>
      <c r="C5" s="30"/>
      <c r="D5" s="30"/>
      <c r="E5" s="30"/>
    </row>
    <row r="6" spans="1:5" s="31" customFormat="1" ht="14.25">
      <c r="A6" s="87"/>
      <c r="B6" s="30"/>
      <c r="C6" s="30"/>
      <c r="D6" s="30"/>
      <c r="E6" s="30"/>
    </row>
    <row r="7" spans="1:5" s="31" customFormat="1" ht="12.75">
      <c r="A7" s="32"/>
      <c r="B7" s="30"/>
      <c r="C7" s="30"/>
      <c r="D7" s="88" t="s">
        <v>256</v>
      </c>
      <c r="E7" s="30"/>
    </row>
    <row r="8" spans="1:5" s="31" customFormat="1" ht="30" customHeight="1">
      <c r="A8" s="29" t="s">
        <v>0</v>
      </c>
      <c r="B8" s="37" t="s">
        <v>38</v>
      </c>
      <c r="C8" s="36" t="s">
        <v>35</v>
      </c>
      <c r="D8" s="28" t="s">
        <v>36</v>
      </c>
      <c r="E8" s="28" t="s">
        <v>37</v>
      </c>
    </row>
    <row r="9" spans="1:5" s="31" customFormat="1" ht="18" customHeight="1">
      <c r="A9" s="90" t="s">
        <v>257</v>
      </c>
      <c r="B9" s="37"/>
      <c r="C9" s="85">
        <f>C10+C63+C128</f>
        <v>646005.6151299999</v>
      </c>
      <c r="D9" s="85">
        <f>D10+D63+D128</f>
        <v>622966.2111600001</v>
      </c>
      <c r="E9" s="53">
        <f>D9/C9*100</f>
        <v>96.43355979725293</v>
      </c>
    </row>
    <row r="10" spans="1:5" s="33" customFormat="1" ht="15">
      <c r="A10" s="54" t="s">
        <v>252</v>
      </c>
      <c r="B10" s="39"/>
      <c r="C10" s="57">
        <f>C11+C44</f>
        <v>145251.68078</v>
      </c>
      <c r="D10" s="57">
        <f>D11+D44</f>
        <v>122519.70845999998</v>
      </c>
      <c r="E10" s="53">
        <f>D10/C10*100</f>
        <v>84.34994197800015</v>
      </c>
    </row>
    <row r="11" spans="1:5" s="73" customFormat="1" ht="15">
      <c r="A11" s="69" t="s">
        <v>39</v>
      </c>
      <c r="B11" s="70"/>
      <c r="C11" s="71">
        <f>C12+C18+C22+C26+C30+C33+C37</f>
        <v>127294.455</v>
      </c>
      <c r="D11" s="71">
        <f>D12+D18+D22+D26+D30+D33+D37</f>
        <v>105834.49947999998</v>
      </c>
      <c r="E11" s="72">
        <f aca="true" t="shared" si="0" ref="E11:E55">D11/C11*100</f>
        <v>83.14148442679611</v>
      </c>
    </row>
    <row r="12" spans="1:5" s="81" customFormat="1" ht="14.25">
      <c r="A12" s="78" t="s">
        <v>2</v>
      </c>
      <c r="B12" s="79" t="s">
        <v>84</v>
      </c>
      <c r="C12" s="80">
        <f>C13+C14+C15+C16+C17</f>
        <v>76178.455</v>
      </c>
      <c r="D12" s="80">
        <f>D13+D14+D15+D16+D17</f>
        <v>67802.71253</v>
      </c>
      <c r="E12" s="82">
        <f t="shared" si="0"/>
        <v>89.00510325393184</v>
      </c>
    </row>
    <row r="13" spans="1:5" s="35" customFormat="1" ht="38.25">
      <c r="A13" s="56" t="s">
        <v>40</v>
      </c>
      <c r="B13" s="34" t="s">
        <v>41</v>
      </c>
      <c r="C13" s="59">
        <v>430</v>
      </c>
      <c r="D13" s="59">
        <v>-60.62332</v>
      </c>
      <c r="E13" s="83">
        <f t="shared" si="0"/>
        <v>-14.098446511627907</v>
      </c>
    </row>
    <row r="14" spans="1:5" s="35" customFormat="1" ht="38.25">
      <c r="A14" s="56" t="s">
        <v>258</v>
      </c>
      <c r="B14" s="34" t="s">
        <v>42</v>
      </c>
      <c r="C14" s="59">
        <v>75604.455</v>
      </c>
      <c r="D14" s="59">
        <v>67797.78487</v>
      </c>
      <c r="E14" s="83">
        <f t="shared" si="0"/>
        <v>89.67432523652211</v>
      </c>
    </row>
    <row r="15" spans="1:5" s="35" customFormat="1" ht="38.25">
      <c r="A15" s="56" t="s">
        <v>45</v>
      </c>
      <c r="B15" s="34" t="s">
        <v>46</v>
      </c>
      <c r="C15" s="59">
        <v>102</v>
      </c>
      <c r="D15" s="59">
        <v>76.70198</v>
      </c>
      <c r="E15" s="83">
        <f t="shared" si="0"/>
        <v>75.19801960784315</v>
      </c>
    </row>
    <row r="16" spans="1:5" s="35" customFormat="1" ht="76.5">
      <c r="A16" s="56" t="s">
        <v>47</v>
      </c>
      <c r="B16" s="34" t="s">
        <v>48</v>
      </c>
      <c r="C16" s="59">
        <v>19</v>
      </c>
      <c r="D16" s="59">
        <v>5.5285</v>
      </c>
      <c r="E16" s="83">
        <f t="shared" si="0"/>
        <v>29.097368421052632</v>
      </c>
    </row>
    <row r="17" spans="1:5" s="35" customFormat="1" ht="51">
      <c r="A17" s="56" t="s">
        <v>49</v>
      </c>
      <c r="B17" s="34" t="s">
        <v>50</v>
      </c>
      <c r="C17" s="59">
        <v>23</v>
      </c>
      <c r="D17" s="59">
        <v>-16.6795</v>
      </c>
      <c r="E17" s="83">
        <f t="shared" si="0"/>
        <v>-72.51956521739132</v>
      </c>
    </row>
    <row r="18" spans="1:5" s="81" customFormat="1" ht="38.25">
      <c r="A18" s="78" t="s">
        <v>3</v>
      </c>
      <c r="B18" s="79" t="s">
        <v>85</v>
      </c>
      <c r="C18" s="80">
        <f>C19+C20+C21</f>
        <v>5800</v>
      </c>
      <c r="D18" s="80">
        <f>D19+D20+D21</f>
        <v>2966.29288</v>
      </c>
      <c r="E18" s="82">
        <f t="shared" si="0"/>
        <v>51.14298068965517</v>
      </c>
    </row>
    <row r="19" spans="1:5" ht="25.5">
      <c r="A19" s="55" t="s">
        <v>51</v>
      </c>
      <c r="B19" s="40" t="s">
        <v>86</v>
      </c>
      <c r="C19" s="58">
        <v>290</v>
      </c>
      <c r="D19" s="58">
        <v>626.057</v>
      </c>
      <c r="E19" s="83">
        <f t="shared" si="0"/>
        <v>215.88172413793103</v>
      </c>
    </row>
    <row r="20" spans="1:5" ht="57" customHeight="1">
      <c r="A20" s="55" t="s">
        <v>242</v>
      </c>
      <c r="B20" s="40" t="s">
        <v>87</v>
      </c>
      <c r="C20" s="58">
        <v>5510</v>
      </c>
      <c r="D20" s="58">
        <v>2340.51471</v>
      </c>
      <c r="E20" s="83">
        <f t="shared" si="0"/>
        <v>42.47758094373866</v>
      </c>
    </row>
    <row r="21" spans="1:5" ht="51">
      <c r="A21" s="55" t="s">
        <v>243</v>
      </c>
      <c r="B21" s="40" t="s">
        <v>88</v>
      </c>
      <c r="C21" s="58">
        <v>0</v>
      </c>
      <c r="D21" s="58">
        <v>-0.27883</v>
      </c>
      <c r="E21" s="83"/>
    </row>
    <row r="22" spans="1:5" s="81" customFormat="1" ht="14.25">
      <c r="A22" s="78" t="s">
        <v>4</v>
      </c>
      <c r="B22" s="79" t="s">
        <v>89</v>
      </c>
      <c r="C22" s="80">
        <f>C23+C24+C25</f>
        <v>30794.5</v>
      </c>
      <c r="D22" s="80">
        <f>D23+D24+D25</f>
        <v>20453.34835</v>
      </c>
      <c r="E22" s="82">
        <f t="shared" si="0"/>
        <v>66.41883566870708</v>
      </c>
    </row>
    <row r="23" spans="1:5" ht="25.5">
      <c r="A23" s="55" t="s">
        <v>5</v>
      </c>
      <c r="B23" s="40" t="s">
        <v>90</v>
      </c>
      <c r="C23" s="58">
        <v>24076</v>
      </c>
      <c r="D23" s="58">
        <v>12987.48503</v>
      </c>
      <c r="E23" s="83">
        <f t="shared" si="0"/>
        <v>53.943699244060475</v>
      </c>
    </row>
    <row r="24" spans="1:5" ht="25.5">
      <c r="A24" s="55" t="s">
        <v>6</v>
      </c>
      <c r="B24" s="40" t="s">
        <v>91</v>
      </c>
      <c r="C24" s="58">
        <v>6600</v>
      </c>
      <c r="D24" s="58">
        <v>7393.06852</v>
      </c>
      <c r="E24" s="83">
        <f t="shared" si="0"/>
        <v>112.01618969696969</v>
      </c>
    </row>
    <row r="25" spans="1:5" ht="14.25">
      <c r="A25" s="55" t="s">
        <v>7</v>
      </c>
      <c r="B25" s="40" t="s">
        <v>92</v>
      </c>
      <c r="C25" s="58">
        <v>118.5</v>
      </c>
      <c r="D25" s="58">
        <v>72.7948</v>
      </c>
      <c r="E25" s="83">
        <f t="shared" si="0"/>
        <v>61.43021097046413</v>
      </c>
    </row>
    <row r="26" spans="1:5" s="81" customFormat="1" ht="14.25">
      <c r="A26" s="78" t="s">
        <v>8</v>
      </c>
      <c r="B26" s="79" t="s">
        <v>93</v>
      </c>
      <c r="C26" s="80">
        <f>C27+C28+C29</f>
        <v>10262.5</v>
      </c>
      <c r="D26" s="80">
        <f>D27+D28+D29</f>
        <v>11155.977859999999</v>
      </c>
      <c r="E26" s="82">
        <f t="shared" si="0"/>
        <v>108.70623980511571</v>
      </c>
    </row>
    <row r="27" spans="1:5" ht="14.25">
      <c r="A27" s="55" t="s">
        <v>10</v>
      </c>
      <c r="B27" s="40" t="s">
        <v>95</v>
      </c>
      <c r="C27" s="58">
        <v>3664</v>
      </c>
      <c r="D27" s="58">
        <v>6111.75133</v>
      </c>
      <c r="E27" s="83">
        <f t="shared" si="0"/>
        <v>166.80544022925764</v>
      </c>
    </row>
    <row r="28" spans="1:5" ht="14.25">
      <c r="A28" s="55" t="s">
        <v>11</v>
      </c>
      <c r="B28" s="40" t="s">
        <v>98</v>
      </c>
      <c r="C28" s="58">
        <v>4348.5</v>
      </c>
      <c r="D28" s="58">
        <v>4106.72653</v>
      </c>
      <c r="E28" s="83">
        <f t="shared" si="0"/>
        <v>94.44007197884328</v>
      </c>
    </row>
    <row r="29" spans="1:5" ht="14.25">
      <c r="A29" s="55" t="s">
        <v>12</v>
      </c>
      <c r="B29" s="40" t="s">
        <v>244</v>
      </c>
      <c r="C29" s="58">
        <v>2250</v>
      </c>
      <c r="D29" s="58">
        <v>937.5</v>
      </c>
      <c r="E29" s="83">
        <f t="shared" si="0"/>
        <v>41.66666666666667</v>
      </c>
    </row>
    <row r="30" spans="1:5" s="81" customFormat="1" ht="38.25">
      <c r="A30" s="78" t="s">
        <v>14</v>
      </c>
      <c r="B30" s="79" t="s">
        <v>104</v>
      </c>
      <c r="C30" s="80">
        <f>C31+C32</f>
        <v>2900</v>
      </c>
      <c r="D30" s="80">
        <f>D31+D32</f>
        <v>1913.27685</v>
      </c>
      <c r="E30" s="82">
        <f t="shared" si="0"/>
        <v>65.97506379310344</v>
      </c>
    </row>
    <row r="31" spans="1:5" ht="14.25">
      <c r="A31" s="55" t="s">
        <v>15</v>
      </c>
      <c r="B31" s="40" t="s">
        <v>105</v>
      </c>
      <c r="C31" s="58">
        <v>2900</v>
      </c>
      <c r="D31" s="58">
        <v>1873.41685</v>
      </c>
      <c r="E31" s="83">
        <f t="shared" si="0"/>
        <v>64.60058103448276</v>
      </c>
    </row>
    <row r="32" spans="1:5" ht="14.25">
      <c r="A32" s="55" t="s">
        <v>60</v>
      </c>
      <c r="B32" s="40" t="s">
        <v>108</v>
      </c>
      <c r="C32" s="58">
        <v>0</v>
      </c>
      <c r="D32" s="58">
        <v>39.86</v>
      </c>
      <c r="E32" s="83"/>
    </row>
    <row r="33" spans="1:5" s="81" customFormat="1" ht="14.25">
      <c r="A33" s="78" t="s">
        <v>17</v>
      </c>
      <c r="B33" s="79" t="s">
        <v>109</v>
      </c>
      <c r="C33" s="80">
        <f>SUM(C34:C36)</f>
        <v>1359</v>
      </c>
      <c r="D33" s="80">
        <f>SUM(D34:D36)</f>
        <v>1533.3319700000002</v>
      </c>
      <c r="E33" s="82">
        <f t="shared" si="0"/>
        <v>112.82795952906551</v>
      </c>
    </row>
    <row r="34" spans="1:5" ht="51">
      <c r="A34" s="55" t="s">
        <v>259</v>
      </c>
      <c r="B34" s="41" t="s">
        <v>110</v>
      </c>
      <c r="C34" s="58">
        <v>1174</v>
      </c>
      <c r="D34" s="58">
        <v>1350.69297</v>
      </c>
      <c r="E34" s="83">
        <f t="shared" si="0"/>
        <v>115.05050851788756</v>
      </c>
    </row>
    <row r="35" spans="1:5" ht="67.5" customHeight="1">
      <c r="A35" s="55" t="s">
        <v>260</v>
      </c>
      <c r="B35" s="41" t="s">
        <v>112</v>
      </c>
      <c r="C35" s="58">
        <v>185</v>
      </c>
      <c r="D35" s="58">
        <v>140.639</v>
      </c>
      <c r="E35" s="83">
        <f t="shared" si="0"/>
        <v>76.02108108108109</v>
      </c>
    </row>
    <row r="36" spans="1:5" ht="32.25" customHeight="1">
      <c r="A36" s="55" t="s">
        <v>64</v>
      </c>
      <c r="B36" s="41" t="s">
        <v>113</v>
      </c>
      <c r="C36" s="58">
        <v>0</v>
      </c>
      <c r="D36" s="58">
        <v>42</v>
      </c>
      <c r="E36" s="83"/>
    </row>
    <row r="37" spans="1:5" s="81" customFormat="1" ht="38.25">
      <c r="A37" s="78" t="s">
        <v>18</v>
      </c>
      <c r="B37" s="79" t="s">
        <v>114</v>
      </c>
      <c r="C37" s="80">
        <f>SUM(C38:C43)</f>
        <v>0</v>
      </c>
      <c r="D37" s="80">
        <f>SUM(D38:D43)</f>
        <v>9.559039999999998</v>
      </c>
      <c r="E37" s="82"/>
    </row>
    <row r="38" spans="1:5" ht="25.5">
      <c r="A38" s="55" t="s">
        <v>65</v>
      </c>
      <c r="B38" s="41" t="s">
        <v>245</v>
      </c>
      <c r="C38" s="58">
        <v>0</v>
      </c>
      <c r="D38" s="58">
        <v>7.92587</v>
      </c>
      <c r="E38" s="83"/>
    </row>
    <row r="39" spans="1:5" ht="14.25">
      <c r="A39" s="55" t="s">
        <v>66</v>
      </c>
      <c r="B39" s="41" t="s">
        <v>115</v>
      </c>
      <c r="C39" s="58">
        <v>0</v>
      </c>
      <c r="D39" s="58">
        <v>4.43351</v>
      </c>
      <c r="E39" s="83"/>
    </row>
    <row r="40" spans="1:5" ht="25.5">
      <c r="A40" s="55" t="s">
        <v>67</v>
      </c>
      <c r="B40" s="41" t="s">
        <v>116</v>
      </c>
      <c r="C40" s="58">
        <v>0</v>
      </c>
      <c r="D40" s="58">
        <v>0</v>
      </c>
      <c r="E40" s="83"/>
    </row>
    <row r="41" spans="1:5" ht="14.25">
      <c r="A41" s="55" t="s">
        <v>68</v>
      </c>
      <c r="B41" s="41" t="s">
        <v>117</v>
      </c>
      <c r="C41" s="58">
        <v>0</v>
      </c>
      <c r="D41" s="58">
        <v>-3.02846</v>
      </c>
      <c r="E41" s="83"/>
    </row>
    <row r="42" spans="1:5" ht="51">
      <c r="A42" s="55" t="s">
        <v>69</v>
      </c>
      <c r="B42" s="41" t="s">
        <v>118</v>
      </c>
      <c r="C42" s="58">
        <v>0</v>
      </c>
      <c r="D42" s="58">
        <v>-0.09988</v>
      </c>
      <c r="E42" s="83"/>
    </row>
    <row r="43" spans="1:5" ht="14.25">
      <c r="A43" s="55" t="s">
        <v>70</v>
      </c>
      <c r="B43" s="41" t="s">
        <v>119</v>
      </c>
      <c r="C43" s="58">
        <v>0</v>
      </c>
      <c r="D43" s="58">
        <v>0.328</v>
      </c>
      <c r="E43" s="83"/>
    </row>
    <row r="44" spans="1:5" s="73" customFormat="1" ht="15">
      <c r="A44" s="69" t="s">
        <v>71</v>
      </c>
      <c r="B44" s="70"/>
      <c r="C44" s="84">
        <f>C45+C51+C53+C56+C59+C60+C61+C62</f>
        <v>17957.225780000004</v>
      </c>
      <c r="D44" s="84">
        <f>D45+D51+D53+D56+D59+D60+D61+D62</f>
        <v>16685.20898</v>
      </c>
      <c r="E44" s="72">
        <f t="shared" si="0"/>
        <v>92.91640693510284</v>
      </c>
    </row>
    <row r="45" spans="1:5" s="81" customFormat="1" ht="38.25">
      <c r="A45" s="78" t="s">
        <v>19</v>
      </c>
      <c r="B45" s="79" t="s">
        <v>120</v>
      </c>
      <c r="C45" s="80">
        <f>SUM(C46:C50)</f>
        <v>3764.2000000000003</v>
      </c>
      <c r="D45" s="80">
        <f>SUM(D46:D50)</f>
        <v>4515.24873</v>
      </c>
      <c r="E45" s="82">
        <f t="shared" si="0"/>
        <v>119.95241299612135</v>
      </c>
    </row>
    <row r="46" spans="1:5" ht="25.5">
      <c r="A46" s="55" t="s">
        <v>72</v>
      </c>
      <c r="B46" s="41" t="s">
        <v>246</v>
      </c>
      <c r="C46" s="58">
        <v>15</v>
      </c>
      <c r="D46" s="58">
        <v>0.1129</v>
      </c>
      <c r="E46" s="83">
        <f t="shared" si="0"/>
        <v>0.7526666666666667</v>
      </c>
    </row>
    <row r="47" spans="1:5" ht="76.5">
      <c r="A47" s="55" t="s">
        <v>73</v>
      </c>
      <c r="B47" s="41" t="s">
        <v>121</v>
      </c>
      <c r="C47" s="58">
        <v>3393.5</v>
      </c>
      <c r="D47" s="58">
        <v>3827.05461</v>
      </c>
      <c r="E47" s="83">
        <f t="shared" si="0"/>
        <v>112.77603094150584</v>
      </c>
    </row>
    <row r="48" spans="1:5" ht="76.5">
      <c r="A48" s="55" t="s">
        <v>264</v>
      </c>
      <c r="B48" s="41" t="s">
        <v>122</v>
      </c>
      <c r="C48" s="58">
        <v>118.3</v>
      </c>
      <c r="D48" s="58">
        <v>108.5216</v>
      </c>
      <c r="E48" s="83">
        <f t="shared" si="0"/>
        <v>91.73423499577346</v>
      </c>
    </row>
    <row r="49" spans="1:5" ht="25.5">
      <c r="A49" s="55" t="s">
        <v>76</v>
      </c>
      <c r="B49" s="41" t="s">
        <v>124</v>
      </c>
      <c r="C49" s="58">
        <v>0</v>
      </c>
      <c r="D49" s="58">
        <v>10.67</v>
      </c>
      <c r="E49" s="83"/>
    </row>
    <row r="50" spans="1:5" ht="76.5">
      <c r="A50" s="55" t="s">
        <v>263</v>
      </c>
      <c r="B50" s="41" t="s">
        <v>125</v>
      </c>
      <c r="C50" s="58">
        <v>237.4</v>
      </c>
      <c r="D50" s="58">
        <v>568.88962</v>
      </c>
      <c r="E50" s="83">
        <f t="shared" si="0"/>
        <v>239.6333698399326</v>
      </c>
    </row>
    <row r="51" spans="1:5" s="81" customFormat="1" ht="25.5">
      <c r="A51" s="78" t="s">
        <v>20</v>
      </c>
      <c r="B51" s="79" t="s">
        <v>126</v>
      </c>
      <c r="C51" s="80">
        <f>C52</f>
        <v>320</v>
      </c>
      <c r="D51" s="80">
        <f>D52</f>
        <v>452.51904</v>
      </c>
      <c r="E51" s="82">
        <f t="shared" si="0"/>
        <v>141.4122</v>
      </c>
    </row>
    <row r="52" spans="1:5" ht="25.5">
      <c r="A52" s="55" t="s">
        <v>78</v>
      </c>
      <c r="B52" s="41" t="s">
        <v>127</v>
      </c>
      <c r="C52" s="58">
        <v>320</v>
      </c>
      <c r="D52" s="58">
        <v>452.51904</v>
      </c>
      <c r="E52" s="83">
        <f t="shared" si="0"/>
        <v>141.4122</v>
      </c>
    </row>
    <row r="53" spans="1:5" s="81" customFormat="1" ht="25.5">
      <c r="A53" s="78" t="s">
        <v>21</v>
      </c>
      <c r="B53" s="79" t="s">
        <v>128</v>
      </c>
      <c r="C53" s="80">
        <f>C54+C55</f>
        <v>6631.85655</v>
      </c>
      <c r="D53" s="80">
        <f>D54+D55</f>
        <v>6166.79232</v>
      </c>
      <c r="E53" s="82">
        <f t="shared" si="0"/>
        <v>92.98742024207382</v>
      </c>
    </row>
    <row r="54" spans="1:5" ht="14.25">
      <c r="A54" s="55" t="s">
        <v>79</v>
      </c>
      <c r="B54" s="41" t="s">
        <v>129</v>
      </c>
      <c r="C54" s="59">
        <v>570</v>
      </c>
      <c r="D54" s="59">
        <v>326.5</v>
      </c>
      <c r="E54" s="83">
        <f t="shared" si="0"/>
        <v>57.280701754385966</v>
      </c>
    </row>
    <row r="55" spans="1:5" ht="25.5">
      <c r="A55" s="55" t="s">
        <v>80</v>
      </c>
      <c r="B55" s="41" t="s">
        <v>130</v>
      </c>
      <c r="C55" s="59">
        <v>6061.85655</v>
      </c>
      <c r="D55" s="59">
        <v>5840.29232</v>
      </c>
      <c r="E55" s="83">
        <f t="shared" si="0"/>
        <v>96.34494435537243</v>
      </c>
    </row>
    <row r="56" spans="1:5" s="81" customFormat="1" ht="25.5">
      <c r="A56" s="78" t="s">
        <v>22</v>
      </c>
      <c r="B56" s="79" t="s">
        <v>131</v>
      </c>
      <c r="C56" s="80">
        <f>C57+C58</f>
        <v>6018.7</v>
      </c>
      <c r="D56" s="80">
        <f>D57+D58</f>
        <v>4488.67274</v>
      </c>
      <c r="E56" s="82">
        <f aca="true" t="shared" si="1" ref="E56:E128">D56/C56*100</f>
        <v>74.57877515078007</v>
      </c>
    </row>
    <row r="57" spans="1:5" ht="76.5">
      <c r="A57" s="55" t="s">
        <v>262</v>
      </c>
      <c r="B57" s="41" t="s">
        <v>132</v>
      </c>
      <c r="C57" s="58">
        <v>5000</v>
      </c>
      <c r="D57" s="58">
        <v>0</v>
      </c>
      <c r="E57" s="83">
        <f t="shared" si="1"/>
        <v>0</v>
      </c>
    </row>
    <row r="58" spans="1:5" ht="76.5">
      <c r="A58" s="55" t="s">
        <v>261</v>
      </c>
      <c r="B58" s="41" t="s">
        <v>133</v>
      </c>
      <c r="C58" s="58">
        <v>1018.7</v>
      </c>
      <c r="D58" s="58">
        <v>4488.67274</v>
      </c>
      <c r="E58" s="83">
        <f t="shared" si="1"/>
        <v>440.62753902032006</v>
      </c>
    </row>
    <row r="59" spans="1:5" s="81" customFormat="1" ht="14.25">
      <c r="A59" s="78" t="s">
        <v>24</v>
      </c>
      <c r="B59" s="79" t="s">
        <v>135</v>
      </c>
      <c r="C59" s="80">
        <v>3990</v>
      </c>
      <c r="D59" s="80">
        <v>2922.67497</v>
      </c>
      <c r="E59" s="82">
        <f t="shared" si="1"/>
        <v>73.2499992481203</v>
      </c>
    </row>
    <row r="60" spans="1:5" s="81" customFormat="1" ht="14.25">
      <c r="A60" s="78" t="s">
        <v>25</v>
      </c>
      <c r="B60" s="79" t="s">
        <v>136</v>
      </c>
      <c r="C60" s="80">
        <v>6542.76633</v>
      </c>
      <c r="D60" s="80">
        <v>7449.59828</v>
      </c>
      <c r="E60" s="82">
        <f t="shared" si="1"/>
        <v>113.8600693385912</v>
      </c>
    </row>
    <row r="61" spans="1:5" s="5" customFormat="1" ht="55.5" customHeight="1">
      <c r="A61" s="56" t="s">
        <v>265</v>
      </c>
      <c r="B61" s="40" t="s">
        <v>250</v>
      </c>
      <c r="C61" s="59">
        <v>1549.65219</v>
      </c>
      <c r="D61" s="59">
        <v>1549.65219</v>
      </c>
      <c r="E61" s="83">
        <f t="shared" si="1"/>
        <v>100</v>
      </c>
    </row>
    <row r="62" spans="1:5" s="33" customFormat="1" ht="25.5">
      <c r="A62" s="55" t="s">
        <v>26</v>
      </c>
      <c r="B62" s="40" t="s">
        <v>137</v>
      </c>
      <c r="C62" s="58">
        <v>-10859.94929</v>
      </c>
      <c r="D62" s="58">
        <v>-10859.94929</v>
      </c>
      <c r="E62" s="83">
        <f t="shared" si="1"/>
        <v>100</v>
      </c>
    </row>
    <row r="63" spans="1:5" s="73" customFormat="1" ht="15">
      <c r="A63" s="74" t="s">
        <v>33</v>
      </c>
      <c r="B63" s="70" t="s">
        <v>274</v>
      </c>
      <c r="C63" s="75">
        <f>C64+C71+C91+C124+C126</f>
        <v>499259.08903000003</v>
      </c>
      <c r="D63" s="75">
        <f>D64+D71+D91+D124+D126</f>
        <v>499259.08903000003</v>
      </c>
      <c r="E63" s="72">
        <f t="shared" si="1"/>
        <v>100</v>
      </c>
    </row>
    <row r="64" spans="1:5" s="97" customFormat="1" ht="25.5">
      <c r="A64" s="42" t="s">
        <v>139</v>
      </c>
      <c r="B64" s="95" t="s">
        <v>201</v>
      </c>
      <c r="C64" s="60">
        <f>C65+C69+C70</f>
        <v>111237.1</v>
      </c>
      <c r="D64" s="60">
        <f>D65+D69+D70</f>
        <v>111237.1</v>
      </c>
      <c r="E64" s="96">
        <f t="shared" si="1"/>
        <v>100</v>
      </c>
    </row>
    <row r="65" spans="1:5" s="33" customFormat="1" ht="25.5">
      <c r="A65" s="43" t="s">
        <v>140</v>
      </c>
      <c r="B65" s="40" t="s">
        <v>202</v>
      </c>
      <c r="C65" s="61">
        <f>C67+C68</f>
        <v>26894.6</v>
      </c>
      <c r="D65" s="61">
        <f>D67+D68</f>
        <v>26894.6</v>
      </c>
      <c r="E65" s="83">
        <f t="shared" si="1"/>
        <v>100</v>
      </c>
    </row>
    <row r="66" spans="1:5" s="33" customFormat="1" ht="9.75" customHeight="1">
      <c r="A66" s="44" t="s">
        <v>141</v>
      </c>
      <c r="B66" s="40"/>
      <c r="C66" s="61"/>
      <c r="D66" s="62"/>
      <c r="E66" s="83"/>
    </row>
    <row r="67" spans="1:5" s="33" customFormat="1" ht="25.5">
      <c r="A67" s="43" t="s">
        <v>142</v>
      </c>
      <c r="B67" s="40"/>
      <c r="C67" s="61">
        <v>20754.5</v>
      </c>
      <c r="D67" s="62">
        <v>20754.5</v>
      </c>
      <c r="E67" s="83">
        <f t="shared" si="1"/>
        <v>100</v>
      </c>
    </row>
    <row r="68" spans="1:5" s="33" customFormat="1" ht="25.5">
      <c r="A68" s="43" t="s">
        <v>143</v>
      </c>
      <c r="B68" s="40"/>
      <c r="C68" s="61">
        <v>6140.1</v>
      </c>
      <c r="D68" s="62">
        <v>6140.1</v>
      </c>
      <c r="E68" s="83">
        <f t="shared" si="1"/>
        <v>100</v>
      </c>
    </row>
    <row r="69" spans="1:5" s="33" customFormat="1" ht="38.25">
      <c r="A69" s="43" t="s">
        <v>144</v>
      </c>
      <c r="B69" s="40" t="s">
        <v>203</v>
      </c>
      <c r="C69" s="61">
        <v>80913.5</v>
      </c>
      <c r="D69" s="62">
        <v>80913.5</v>
      </c>
      <c r="E69" s="83">
        <f t="shared" si="1"/>
        <v>100</v>
      </c>
    </row>
    <row r="70" spans="1:5" s="33" customFormat="1" ht="51">
      <c r="A70" s="43" t="s">
        <v>145</v>
      </c>
      <c r="B70" s="40" t="s">
        <v>204</v>
      </c>
      <c r="C70" s="61">
        <v>3429</v>
      </c>
      <c r="D70" s="62">
        <v>3429</v>
      </c>
      <c r="E70" s="83">
        <f t="shared" si="1"/>
        <v>100</v>
      </c>
    </row>
    <row r="71" spans="1:5" s="97" customFormat="1" ht="25.5">
      <c r="A71" s="45" t="s">
        <v>146</v>
      </c>
      <c r="B71" s="95" t="s">
        <v>205</v>
      </c>
      <c r="C71" s="63">
        <f>SUM(C72:C75,C76:C82)</f>
        <v>196506.58659999998</v>
      </c>
      <c r="D71" s="63">
        <f>SUM(D72:D75,D76:D82)</f>
        <v>196506.58659999998</v>
      </c>
      <c r="E71" s="96">
        <f t="shared" si="1"/>
        <v>100</v>
      </c>
    </row>
    <row r="72" spans="1:5" s="33" customFormat="1" ht="25.5">
      <c r="A72" s="43" t="s">
        <v>148</v>
      </c>
      <c r="B72" s="40" t="s">
        <v>206</v>
      </c>
      <c r="C72" s="64">
        <v>2050.147</v>
      </c>
      <c r="D72" s="62">
        <v>2050.147</v>
      </c>
      <c r="E72" s="83">
        <f t="shared" si="1"/>
        <v>100</v>
      </c>
    </row>
    <row r="73" spans="1:5" s="33" customFormat="1" ht="51">
      <c r="A73" s="43" t="s">
        <v>149</v>
      </c>
      <c r="B73" s="40" t="s">
        <v>207</v>
      </c>
      <c r="C73" s="64">
        <v>5620.4996</v>
      </c>
      <c r="D73" s="62">
        <v>5620.4996</v>
      </c>
      <c r="E73" s="83">
        <f t="shared" si="1"/>
        <v>100</v>
      </c>
    </row>
    <row r="74" spans="1:5" s="33" customFormat="1" ht="38.25">
      <c r="A74" s="43" t="s">
        <v>150</v>
      </c>
      <c r="B74" s="40" t="s">
        <v>208</v>
      </c>
      <c r="C74" s="64">
        <v>15665.87</v>
      </c>
      <c r="D74" s="62">
        <v>15665.87</v>
      </c>
      <c r="E74" s="83">
        <f t="shared" si="1"/>
        <v>100</v>
      </c>
    </row>
    <row r="75" spans="1:5" s="33" customFormat="1" ht="38.25">
      <c r="A75" s="43" t="s">
        <v>151</v>
      </c>
      <c r="B75" s="40" t="s">
        <v>209</v>
      </c>
      <c r="C75" s="64">
        <v>3131.7</v>
      </c>
      <c r="D75" s="62">
        <v>3131.7</v>
      </c>
      <c r="E75" s="83">
        <f t="shared" si="1"/>
        <v>100</v>
      </c>
    </row>
    <row r="76" spans="1:5" s="33" customFormat="1" ht="25.5">
      <c r="A76" s="43" t="s">
        <v>152</v>
      </c>
      <c r="B76" s="40" t="s">
        <v>210</v>
      </c>
      <c r="C76" s="64">
        <v>27440.39</v>
      </c>
      <c r="D76" s="62">
        <v>27440.39</v>
      </c>
      <c r="E76" s="83">
        <f t="shared" si="1"/>
        <v>100</v>
      </c>
    </row>
    <row r="77" spans="1:5" s="33" customFormat="1" ht="25.5">
      <c r="A77" s="43" t="s">
        <v>153</v>
      </c>
      <c r="B77" s="40" t="s">
        <v>211</v>
      </c>
      <c r="C77" s="64">
        <v>85.5</v>
      </c>
      <c r="D77" s="62">
        <v>85.5</v>
      </c>
      <c r="E77" s="83">
        <f t="shared" si="1"/>
        <v>100</v>
      </c>
    </row>
    <row r="78" spans="1:5" s="33" customFormat="1" ht="51">
      <c r="A78" s="43" t="s">
        <v>154</v>
      </c>
      <c r="B78" s="40" t="s">
        <v>212</v>
      </c>
      <c r="C78" s="64">
        <v>67100</v>
      </c>
      <c r="D78" s="62">
        <v>67100</v>
      </c>
      <c r="E78" s="83">
        <f t="shared" si="1"/>
        <v>100</v>
      </c>
    </row>
    <row r="79" spans="1:5" s="33" customFormat="1" ht="38.25">
      <c r="A79" s="43" t="s">
        <v>155</v>
      </c>
      <c r="B79" s="40" t="s">
        <v>213</v>
      </c>
      <c r="C79" s="64">
        <v>6552</v>
      </c>
      <c r="D79" s="62">
        <v>6552</v>
      </c>
      <c r="E79" s="83">
        <f t="shared" si="1"/>
        <v>100</v>
      </c>
    </row>
    <row r="80" spans="1:5" s="33" customFormat="1" ht="25.5">
      <c r="A80" s="43" t="s">
        <v>156</v>
      </c>
      <c r="B80" s="40" t="s">
        <v>214</v>
      </c>
      <c r="C80" s="64">
        <v>7285.305</v>
      </c>
      <c r="D80" s="62">
        <v>7285.305</v>
      </c>
      <c r="E80" s="83">
        <f t="shared" si="1"/>
        <v>100</v>
      </c>
    </row>
    <row r="81" spans="1:5" s="33" customFormat="1" ht="38.25">
      <c r="A81" s="43" t="s">
        <v>157</v>
      </c>
      <c r="B81" s="40" t="s">
        <v>215</v>
      </c>
      <c r="C81" s="64">
        <v>24271.6</v>
      </c>
      <c r="D81" s="62">
        <v>24271.6</v>
      </c>
      <c r="E81" s="83">
        <f t="shared" si="1"/>
        <v>100</v>
      </c>
    </row>
    <row r="82" spans="1:5" s="107" customFormat="1" ht="14.25">
      <c r="A82" s="46" t="s">
        <v>158</v>
      </c>
      <c r="B82" s="104" t="s">
        <v>216</v>
      </c>
      <c r="C82" s="105">
        <f>SUM(C84:C90)</f>
        <v>37303.575</v>
      </c>
      <c r="D82" s="105">
        <f>SUM(D84:D90)</f>
        <v>37303.575</v>
      </c>
      <c r="E82" s="106">
        <f t="shared" si="1"/>
        <v>100</v>
      </c>
    </row>
    <row r="83" spans="1:5" s="33" customFormat="1" ht="9.75" customHeight="1">
      <c r="A83" s="43" t="s">
        <v>141</v>
      </c>
      <c r="B83" s="40"/>
      <c r="C83" s="61"/>
      <c r="D83" s="62"/>
      <c r="E83" s="83"/>
    </row>
    <row r="84" spans="1:5" s="33" customFormat="1" ht="25.5">
      <c r="A84" s="43" t="s">
        <v>159</v>
      </c>
      <c r="B84" s="40"/>
      <c r="C84" s="61">
        <v>12747</v>
      </c>
      <c r="D84" s="62">
        <v>12747</v>
      </c>
      <c r="E84" s="83">
        <f t="shared" si="1"/>
        <v>100</v>
      </c>
    </row>
    <row r="85" spans="1:5" s="33" customFormat="1" ht="38.25">
      <c r="A85" s="43" t="s">
        <v>160</v>
      </c>
      <c r="B85" s="40"/>
      <c r="C85" s="61">
        <v>208</v>
      </c>
      <c r="D85" s="62">
        <v>208</v>
      </c>
      <c r="E85" s="83">
        <f t="shared" si="1"/>
        <v>100</v>
      </c>
    </row>
    <row r="86" spans="1:5" s="33" customFormat="1" ht="38.25">
      <c r="A86" s="43" t="s">
        <v>161</v>
      </c>
      <c r="B86" s="40"/>
      <c r="C86" s="61">
        <v>4525.9</v>
      </c>
      <c r="D86" s="62">
        <v>4525.9</v>
      </c>
      <c r="E86" s="83">
        <f t="shared" si="1"/>
        <v>100</v>
      </c>
    </row>
    <row r="87" spans="1:5" s="33" customFormat="1" ht="25.5">
      <c r="A87" s="43" t="s">
        <v>162</v>
      </c>
      <c r="B87" s="40"/>
      <c r="C87" s="61">
        <v>12064.975</v>
      </c>
      <c r="D87" s="62">
        <v>12064.975</v>
      </c>
      <c r="E87" s="83">
        <f t="shared" si="1"/>
        <v>100</v>
      </c>
    </row>
    <row r="88" spans="1:5" s="33" customFormat="1" ht="25.5">
      <c r="A88" s="43" t="s">
        <v>147</v>
      </c>
      <c r="B88" s="40"/>
      <c r="C88" s="61">
        <v>5864</v>
      </c>
      <c r="D88" s="62">
        <v>5864</v>
      </c>
      <c r="E88" s="83">
        <f t="shared" si="1"/>
        <v>100</v>
      </c>
    </row>
    <row r="89" spans="1:5" s="33" customFormat="1" ht="38.25">
      <c r="A89" s="43" t="s">
        <v>163</v>
      </c>
      <c r="B89" s="40"/>
      <c r="C89" s="61">
        <v>255</v>
      </c>
      <c r="D89" s="62">
        <v>255</v>
      </c>
      <c r="E89" s="83">
        <f t="shared" si="1"/>
        <v>100</v>
      </c>
    </row>
    <row r="90" spans="1:5" s="33" customFormat="1" ht="25.5">
      <c r="A90" s="47" t="s">
        <v>164</v>
      </c>
      <c r="B90" s="40"/>
      <c r="C90" s="61">
        <v>1638.7</v>
      </c>
      <c r="D90" s="62">
        <v>1638.7</v>
      </c>
      <c r="E90" s="83">
        <f t="shared" si="1"/>
        <v>100</v>
      </c>
    </row>
    <row r="91" spans="1:5" s="97" customFormat="1" ht="25.5">
      <c r="A91" s="48" t="s">
        <v>165</v>
      </c>
      <c r="B91" s="95" t="s">
        <v>217</v>
      </c>
      <c r="C91" s="63">
        <f>SUM(C92:C94,C95,C96,C97,C98:C100,C101,C115,C116,C117,C118,C119,C120,C121,C122,C123)</f>
        <v>190317.52468</v>
      </c>
      <c r="D91" s="63">
        <f>SUM(D92:D94,D95,D96,D97,D98:D100,D101,D115,D116,D117,D118,D119,D120,D121,D122,D123)</f>
        <v>190317.52468</v>
      </c>
      <c r="E91" s="96">
        <f t="shared" si="1"/>
        <v>100</v>
      </c>
    </row>
    <row r="92" spans="1:5" s="33" customFormat="1" ht="25.5">
      <c r="A92" s="49" t="s">
        <v>166</v>
      </c>
      <c r="B92" s="40" t="s">
        <v>218</v>
      </c>
      <c r="C92" s="64">
        <v>23904.43868</v>
      </c>
      <c r="D92" s="62">
        <v>23904.43868</v>
      </c>
      <c r="E92" s="83">
        <f t="shared" si="1"/>
        <v>100</v>
      </c>
    </row>
    <row r="93" spans="1:5" s="33" customFormat="1" ht="25.5">
      <c r="A93" s="49" t="s">
        <v>167</v>
      </c>
      <c r="B93" s="40" t="s">
        <v>219</v>
      </c>
      <c r="C93" s="64">
        <v>899</v>
      </c>
      <c r="D93" s="62">
        <v>899</v>
      </c>
      <c r="E93" s="83">
        <f t="shared" si="1"/>
        <v>100</v>
      </c>
    </row>
    <row r="94" spans="1:5" s="33" customFormat="1" ht="63.75">
      <c r="A94" s="49" t="s">
        <v>168</v>
      </c>
      <c r="B94" s="40" t="s">
        <v>220</v>
      </c>
      <c r="C94" s="64">
        <v>10</v>
      </c>
      <c r="D94" s="62">
        <v>10</v>
      </c>
      <c r="E94" s="83">
        <f t="shared" si="1"/>
        <v>100</v>
      </c>
    </row>
    <row r="95" spans="1:5" s="33" customFormat="1" ht="25.5">
      <c r="A95" s="49" t="s">
        <v>169</v>
      </c>
      <c r="B95" s="40" t="s">
        <v>221</v>
      </c>
      <c r="C95" s="64">
        <v>14492</v>
      </c>
      <c r="D95" s="62">
        <v>14492</v>
      </c>
      <c r="E95" s="83">
        <f t="shared" si="1"/>
        <v>100</v>
      </c>
    </row>
    <row r="96" spans="1:5" s="33" customFormat="1" ht="25.5">
      <c r="A96" s="49" t="s">
        <v>170</v>
      </c>
      <c r="B96" s="40" t="s">
        <v>222</v>
      </c>
      <c r="C96" s="64">
        <v>6832</v>
      </c>
      <c r="D96" s="62">
        <v>6832</v>
      </c>
      <c r="E96" s="83">
        <f t="shared" si="1"/>
        <v>100</v>
      </c>
    </row>
    <row r="97" spans="1:5" s="33" customFormat="1" ht="38.25">
      <c r="A97" s="49" t="s">
        <v>171</v>
      </c>
      <c r="B97" s="40" t="s">
        <v>223</v>
      </c>
      <c r="C97" s="64">
        <v>1343.2</v>
      </c>
      <c r="D97" s="62">
        <v>1343.2</v>
      </c>
      <c r="E97" s="83">
        <f t="shared" si="1"/>
        <v>100</v>
      </c>
    </row>
    <row r="98" spans="1:5" s="33" customFormat="1" ht="38.25">
      <c r="A98" s="49" t="s">
        <v>172</v>
      </c>
      <c r="B98" s="40" t="s">
        <v>224</v>
      </c>
      <c r="C98" s="64">
        <v>411.7</v>
      </c>
      <c r="D98" s="62">
        <v>411.7</v>
      </c>
      <c r="E98" s="83">
        <f t="shared" si="1"/>
        <v>100</v>
      </c>
    </row>
    <row r="99" spans="1:5" s="33" customFormat="1" ht="51">
      <c r="A99" s="49" t="s">
        <v>173</v>
      </c>
      <c r="B99" s="40" t="s">
        <v>225</v>
      </c>
      <c r="C99" s="64">
        <v>2997</v>
      </c>
      <c r="D99" s="62">
        <v>2997</v>
      </c>
      <c r="E99" s="83">
        <f t="shared" si="1"/>
        <v>100</v>
      </c>
    </row>
    <row r="100" spans="1:5" s="33" customFormat="1" ht="38.25">
      <c r="A100" s="49" t="s">
        <v>174</v>
      </c>
      <c r="B100" s="40" t="s">
        <v>226</v>
      </c>
      <c r="C100" s="64">
        <v>10669</v>
      </c>
      <c r="D100" s="62">
        <v>10669</v>
      </c>
      <c r="E100" s="83">
        <f t="shared" si="1"/>
        <v>100</v>
      </c>
    </row>
    <row r="101" spans="1:5" s="103" customFormat="1" ht="38.25">
      <c r="A101" s="46" t="s">
        <v>175</v>
      </c>
      <c r="B101" s="101" t="s">
        <v>227</v>
      </c>
      <c r="C101" s="65">
        <f>SUM(C103:C114)</f>
        <v>97376.267</v>
      </c>
      <c r="D101" s="65">
        <f>SUM(D103:D114)</f>
        <v>97376.267</v>
      </c>
      <c r="E101" s="102">
        <f t="shared" si="1"/>
        <v>100</v>
      </c>
    </row>
    <row r="102" spans="1:5" s="33" customFormat="1" ht="9.75" customHeight="1">
      <c r="A102" s="44" t="s">
        <v>176</v>
      </c>
      <c r="B102" s="40"/>
      <c r="C102" s="61"/>
      <c r="D102" s="62"/>
      <c r="E102" s="83"/>
    </row>
    <row r="103" spans="1:5" s="33" customFormat="1" ht="51">
      <c r="A103" s="49" t="s">
        <v>177</v>
      </c>
      <c r="B103" s="40"/>
      <c r="C103" s="61">
        <v>67466</v>
      </c>
      <c r="D103" s="62">
        <v>67466</v>
      </c>
      <c r="E103" s="83">
        <f t="shared" si="1"/>
        <v>100</v>
      </c>
    </row>
    <row r="104" spans="1:5" s="33" customFormat="1" ht="25.5">
      <c r="A104" s="43" t="s">
        <v>178</v>
      </c>
      <c r="B104" s="40"/>
      <c r="C104" s="61">
        <v>333</v>
      </c>
      <c r="D104" s="62">
        <v>333</v>
      </c>
      <c r="E104" s="83">
        <f t="shared" si="1"/>
        <v>100</v>
      </c>
    </row>
    <row r="105" spans="1:5" s="33" customFormat="1" ht="25.5">
      <c r="A105" s="43" t="s">
        <v>179</v>
      </c>
      <c r="B105" s="40"/>
      <c r="C105" s="61">
        <v>2065</v>
      </c>
      <c r="D105" s="62">
        <v>2065</v>
      </c>
      <c r="E105" s="83">
        <f t="shared" si="1"/>
        <v>100</v>
      </c>
    </row>
    <row r="106" spans="1:5" s="33" customFormat="1" ht="25.5">
      <c r="A106" s="43" t="s">
        <v>180</v>
      </c>
      <c r="B106" s="40"/>
      <c r="C106" s="61">
        <v>766</v>
      </c>
      <c r="D106" s="62">
        <v>766</v>
      </c>
      <c r="E106" s="83">
        <f t="shared" si="1"/>
        <v>100</v>
      </c>
    </row>
    <row r="107" spans="1:5" s="33" customFormat="1" ht="38.25">
      <c r="A107" s="43" t="s">
        <v>181</v>
      </c>
      <c r="B107" s="40"/>
      <c r="C107" s="61">
        <v>58.955</v>
      </c>
      <c r="D107" s="62">
        <v>58.955</v>
      </c>
      <c r="E107" s="83">
        <f t="shared" si="1"/>
        <v>100</v>
      </c>
    </row>
    <row r="108" spans="1:5" s="33" customFormat="1" ht="51">
      <c r="A108" s="43" t="s">
        <v>182</v>
      </c>
      <c r="B108" s="40"/>
      <c r="C108" s="61">
        <v>12138</v>
      </c>
      <c r="D108" s="62">
        <v>12138</v>
      </c>
      <c r="E108" s="83">
        <f t="shared" si="1"/>
        <v>100</v>
      </c>
    </row>
    <row r="109" spans="1:5" s="33" customFormat="1" ht="38.25">
      <c r="A109" s="43" t="s">
        <v>183</v>
      </c>
      <c r="B109" s="40"/>
      <c r="C109" s="61">
        <v>428.4</v>
      </c>
      <c r="D109" s="62">
        <v>428.4</v>
      </c>
      <c r="E109" s="83">
        <f t="shared" si="1"/>
        <v>100</v>
      </c>
    </row>
    <row r="110" spans="1:5" s="33" customFormat="1" ht="25.5">
      <c r="A110" s="43" t="s">
        <v>184</v>
      </c>
      <c r="B110" s="40"/>
      <c r="C110" s="61">
        <v>2456.8</v>
      </c>
      <c r="D110" s="62">
        <v>2456.8</v>
      </c>
      <c r="E110" s="83">
        <f t="shared" si="1"/>
        <v>100</v>
      </c>
    </row>
    <row r="111" spans="1:5" s="33" customFormat="1" ht="51">
      <c r="A111" s="43" t="s">
        <v>185</v>
      </c>
      <c r="B111" s="40"/>
      <c r="C111" s="61">
        <v>639</v>
      </c>
      <c r="D111" s="62">
        <v>639</v>
      </c>
      <c r="E111" s="83">
        <f t="shared" si="1"/>
        <v>100</v>
      </c>
    </row>
    <row r="112" spans="1:5" s="33" customFormat="1" ht="51">
      <c r="A112" s="43" t="s">
        <v>186</v>
      </c>
      <c r="B112" s="40"/>
      <c r="C112" s="61">
        <v>10386.212</v>
      </c>
      <c r="D112" s="62">
        <v>10386.212</v>
      </c>
      <c r="E112" s="83">
        <f t="shared" si="1"/>
        <v>100</v>
      </c>
    </row>
    <row r="113" spans="1:5" s="33" customFormat="1" ht="51">
      <c r="A113" s="43" t="s">
        <v>187</v>
      </c>
      <c r="B113" s="40"/>
      <c r="C113" s="61">
        <v>638.1</v>
      </c>
      <c r="D113" s="62">
        <v>638.1</v>
      </c>
      <c r="E113" s="83">
        <f t="shared" si="1"/>
        <v>100</v>
      </c>
    </row>
    <row r="114" spans="1:5" s="33" customFormat="1" ht="38.25">
      <c r="A114" s="43" t="s">
        <v>188</v>
      </c>
      <c r="B114" s="40"/>
      <c r="C114" s="61">
        <v>0.8</v>
      </c>
      <c r="D114" s="62">
        <v>0.8</v>
      </c>
      <c r="E114" s="83">
        <f t="shared" si="1"/>
        <v>100</v>
      </c>
    </row>
    <row r="115" spans="1:5" s="33" customFormat="1" ht="51">
      <c r="A115" s="43" t="s">
        <v>189</v>
      </c>
      <c r="B115" s="40" t="s">
        <v>228</v>
      </c>
      <c r="C115" s="61">
        <v>4972.664</v>
      </c>
      <c r="D115" s="62">
        <v>4972.664</v>
      </c>
      <c r="E115" s="83">
        <f t="shared" si="1"/>
        <v>100</v>
      </c>
    </row>
    <row r="116" spans="1:5" s="33" customFormat="1" ht="25.5">
      <c r="A116" s="43" t="s">
        <v>190</v>
      </c>
      <c r="B116" s="40" t="s">
        <v>229</v>
      </c>
      <c r="C116" s="61">
        <v>13970.22</v>
      </c>
      <c r="D116" s="62">
        <v>13970.22</v>
      </c>
      <c r="E116" s="83">
        <f t="shared" si="1"/>
        <v>100</v>
      </c>
    </row>
    <row r="117" spans="1:5" s="33" customFormat="1" ht="25.5">
      <c r="A117" s="43" t="s">
        <v>191</v>
      </c>
      <c r="B117" s="40" t="s">
        <v>230</v>
      </c>
      <c r="C117" s="61">
        <v>1795.4</v>
      </c>
      <c r="D117" s="62">
        <v>1795.4</v>
      </c>
      <c r="E117" s="83">
        <f t="shared" si="1"/>
        <v>100</v>
      </c>
    </row>
    <row r="118" spans="1:5" s="33" customFormat="1" ht="76.5">
      <c r="A118" s="43" t="s">
        <v>231</v>
      </c>
      <c r="B118" s="40" t="s">
        <v>232</v>
      </c>
      <c r="C118" s="61">
        <v>724.1</v>
      </c>
      <c r="D118" s="62">
        <v>724.1</v>
      </c>
      <c r="E118" s="83">
        <f t="shared" si="1"/>
        <v>100</v>
      </c>
    </row>
    <row r="119" spans="1:5" s="33" customFormat="1" ht="25.5">
      <c r="A119" s="43" t="s">
        <v>192</v>
      </c>
      <c r="B119" s="40" t="s">
        <v>233</v>
      </c>
      <c r="C119" s="61">
        <v>711</v>
      </c>
      <c r="D119" s="62">
        <v>711</v>
      </c>
      <c r="E119" s="83">
        <f t="shared" si="1"/>
        <v>100</v>
      </c>
    </row>
    <row r="120" spans="1:5" s="33" customFormat="1" ht="38.25">
      <c r="A120" s="43" t="s">
        <v>193</v>
      </c>
      <c r="B120" s="40" t="s">
        <v>234</v>
      </c>
      <c r="C120" s="61">
        <v>1845.5</v>
      </c>
      <c r="D120" s="62">
        <v>1845.5</v>
      </c>
      <c r="E120" s="83">
        <f t="shared" si="1"/>
        <v>100</v>
      </c>
    </row>
    <row r="121" spans="1:5" s="33" customFormat="1" ht="25.5">
      <c r="A121" s="43" t="s">
        <v>194</v>
      </c>
      <c r="B121" s="40" t="s">
        <v>235</v>
      </c>
      <c r="C121" s="61">
        <v>2684.035</v>
      </c>
      <c r="D121" s="62">
        <v>2684.035</v>
      </c>
      <c r="E121" s="83">
        <f t="shared" si="1"/>
        <v>100</v>
      </c>
    </row>
    <row r="122" spans="1:5" s="33" customFormat="1" ht="89.25">
      <c r="A122" s="43" t="s">
        <v>195</v>
      </c>
      <c r="B122" s="40" t="s">
        <v>236</v>
      </c>
      <c r="C122" s="61">
        <v>3510</v>
      </c>
      <c r="D122" s="62">
        <v>3510</v>
      </c>
      <c r="E122" s="83">
        <f t="shared" si="1"/>
        <v>100</v>
      </c>
    </row>
    <row r="123" spans="1:5" s="33" customFormat="1" ht="63.75">
      <c r="A123" s="43" t="s">
        <v>196</v>
      </c>
      <c r="B123" s="40" t="s">
        <v>237</v>
      </c>
      <c r="C123" s="61">
        <v>1170</v>
      </c>
      <c r="D123" s="62">
        <v>1170</v>
      </c>
      <c r="E123" s="83">
        <f t="shared" si="1"/>
        <v>100</v>
      </c>
    </row>
    <row r="124" spans="1:5" s="97" customFormat="1" ht="38.25">
      <c r="A124" s="50" t="s">
        <v>197</v>
      </c>
      <c r="B124" s="95" t="s">
        <v>238</v>
      </c>
      <c r="C124" s="63">
        <f>C125</f>
        <v>333.01375</v>
      </c>
      <c r="D124" s="66">
        <f>D125</f>
        <v>333.01375</v>
      </c>
      <c r="E124" s="96">
        <f t="shared" si="1"/>
        <v>100</v>
      </c>
    </row>
    <row r="125" spans="1:5" s="33" customFormat="1" ht="14.25">
      <c r="A125" s="51" t="s">
        <v>198</v>
      </c>
      <c r="B125" s="40" t="s">
        <v>239</v>
      </c>
      <c r="C125" s="61">
        <v>333.01375</v>
      </c>
      <c r="D125" s="62">
        <v>333.01375</v>
      </c>
      <c r="E125" s="83">
        <f t="shared" si="1"/>
        <v>100</v>
      </c>
    </row>
    <row r="126" spans="1:5" s="100" customFormat="1" ht="14.25">
      <c r="A126" s="52" t="s">
        <v>199</v>
      </c>
      <c r="B126" s="98" t="s">
        <v>240</v>
      </c>
      <c r="C126" s="67">
        <f>C127</f>
        <v>864.864</v>
      </c>
      <c r="D126" s="68">
        <f>D127</f>
        <v>864.864</v>
      </c>
      <c r="E126" s="99">
        <f t="shared" si="1"/>
        <v>100</v>
      </c>
    </row>
    <row r="127" spans="1:5" s="33" customFormat="1" ht="25.5">
      <c r="A127" s="43" t="s">
        <v>200</v>
      </c>
      <c r="B127" s="40" t="s">
        <v>241</v>
      </c>
      <c r="C127" s="61">
        <v>864.864</v>
      </c>
      <c r="D127" s="62">
        <v>864.864</v>
      </c>
      <c r="E127" s="83">
        <f t="shared" si="1"/>
        <v>100</v>
      </c>
    </row>
    <row r="128" spans="1:5" s="73" customFormat="1" ht="22.5">
      <c r="A128" s="91" t="s">
        <v>83</v>
      </c>
      <c r="B128" s="92" t="s">
        <v>138</v>
      </c>
      <c r="C128" s="93">
        <v>1494.84532</v>
      </c>
      <c r="D128" s="93">
        <v>1187.41367</v>
      </c>
      <c r="E128" s="94">
        <f t="shared" si="1"/>
        <v>79.43388216247016</v>
      </c>
    </row>
  </sheetData>
  <printOptions/>
  <pageMargins left="0.7874015748031497" right="0" top="0.5905511811023623" bottom="0.5905511811023623" header="0.5118110236220472" footer="0.5118110236220472"/>
  <pageSetup horizontalDpi="600" verticalDpi="600" orientation="portrait" paperSize="9" scale="83" r:id="rId1"/>
  <headerFooter alignWithMargins="0">
    <oddFooter>&amp;CСтраница &amp;P</oddFooter>
  </headerFooter>
  <rowBreaks count="4" manualBreakCount="4">
    <brk id="34" max="4" man="1"/>
    <brk id="57" max="255" man="1"/>
    <brk id="8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2010-05-05T02:14:09Z</cp:lastPrinted>
  <dcterms:created xsi:type="dcterms:W3CDTF">1996-10-08T23:32:33Z</dcterms:created>
  <dcterms:modified xsi:type="dcterms:W3CDTF">2010-05-24T08:27:13Z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доходов\ОТДЕЛ\АНАЛИЗ, ДИНАМИКА\анализ МО 2008 г\на 01.11.08 г\на 01.11.2008 г.xls</vt:lpwstr>
  </property>
</Properties>
</file>